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I:\Respaldo Neidy\Escritorio\VIATICOS 2019\"/>
    </mc:Choice>
  </mc:AlternateContent>
  <bookViews>
    <workbookView xWindow="0" yWindow="0" windowWidth="20490" windowHeight="7755"/>
  </bookViews>
  <sheets>
    <sheet name="LORC 69" sheetId="71" r:id="rId1"/>
    <sheet name="JMJM 68" sheetId="70" r:id="rId2"/>
    <sheet name="JMJM 67" sheetId="69" r:id="rId3"/>
    <sheet name="MAMT 66" sheetId="68" r:id="rId4"/>
    <sheet name="MAVC 65" sheetId="67" r:id="rId5"/>
    <sheet name="FJDDUDV 64" sheetId="66" r:id="rId6"/>
    <sheet name="MAVC 63" sheetId="65" r:id="rId7"/>
    <sheet name="FJDDUDV 62" sheetId="64" r:id="rId8"/>
    <sheet name="AZC 61" sheetId="63" r:id="rId9"/>
    <sheet name="LGB 60" sheetId="62" r:id="rId10"/>
    <sheet name="AZC 59" sheetId="61" r:id="rId11"/>
    <sheet name="LGB 58" sheetId="60" r:id="rId12"/>
    <sheet name="AZC 57" sheetId="59" r:id="rId13"/>
    <sheet name="LGB 56" sheetId="58" r:id="rId14"/>
    <sheet name="IARD 55" sheetId="57" r:id="rId15"/>
    <sheet name="BIMO 54" sheetId="56" r:id="rId16"/>
    <sheet name="BIMO 53" sheetId="54" r:id="rId17"/>
    <sheet name="BIMO 52" sheetId="53" r:id="rId18"/>
    <sheet name="VRT 51" sheetId="52" r:id="rId19"/>
    <sheet name="LMF 50" sheetId="51" r:id="rId20"/>
    <sheet name="LMF 49" sheetId="50" r:id="rId21"/>
    <sheet name="AFO 48" sheetId="49" r:id="rId22"/>
    <sheet name="JAAG 47" sheetId="48" r:id="rId23"/>
    <sheet name="ALM 46" sheetId="47" r:id="rId24"/>
    <sheet name="LGCP 45" sheetId="46" r:id="rId25"/>
    <sheet name="AZC 44" sheetId="45" r:id="rId26"/>
    <sheet name="BIMO 43" sheetId="44" r:id="rId27"/>
    <sheet name="ASM 42" sheetId="43" r:id="rId28"/>
    <sheet name="JMJM COMPLEMENTO 41" sheetId="42" r:id="rId29"/>
    <sheet name="FJDDUDV 40 " sheetId="41" r:id="rId30"/>
    <sheet name="LGB 39" sheetId="40" r:id="rId31"/>
    <sheet name="AZC 38" sheetId="39" r:id="rId32"/>
    <sheet name="JMJM 37" sheetId="38" r:id="rId33"/>
    <sheet name="ALM 36" sheetId="37" r:id="rId34"/>
    <sheet name="ASM 35" sheetId="36" r:id="rId35"/>
    <sheet name="ASM 34" sheetId="35" r:id="rId36"/>
    <sheet name="LORC 33" sheetId="34" r:id="rId37"/>
    <sheet name="JFMM 32" sheetId="33" r:id="rId38"/>
    <sheet name="JMJM 31" sheetId="32" r:id="rId39"/>
    <sheet name="AZC 30" sheetId="31" r:id="rId40"/>
    <sheet name="LGB 29" sheetId="30" r:id="rId41"/>
    <sheet name="QRF 28" sheetId="29" r:id="rId42"/>
    <sheet name="MDSHM 27" sheetId="28" r:id="rId43"/>
    <sheet name="LORC 26" sheetId="27" r:id="rId44"/>
    <sheet name="MEGM 25" sheetId="26" r:id="rId45"/>
    <sheet name="MAMT 24" sheetId="25" r:id="rId46"/>
    <sheet name="LMF 23" sheetId="24" r:id="rId47"/>
    <sheet name="FJDDUDV 22" sheetId="23" r:id="rId48"/>
    <sheet name="ASM 21" sheetId="22" r:id="rId49"/>
    <sheet name="MAMT 20" sheetId="21" r:id="rId50"/>
    <sheet name="RSC 19" sheetId="20" r:id="rId51"/>
    <sheet name="JMVM 18" sheetId="19" r:id="rId52"/>
    <sheet name="AZC 17" sheetId="18" r:id="rId53"/>
    <sheet name="LGB 16" sheetId="17" r:id="rId54"/>
    <sheet name="AZC 15" sheetId="16" r:id="rId55"/>
    <sheet name="LGB 14" sheetId="15" r:id="rId56"/>
    <sheet name="AFO 13" sheetId="13" r:id="rId57"/>
    <sheet name="ALM 12" sheetId="12" r:id="rId58"/>
    <sheet name="LGCP  11" sheetId="11" r:id="rId59"/>
    <sheet name="IGR 10" sheetId="10" r:id="rId60"/>
    <sheet name="JMJM 9" sheetId="9" r:id="rId61"/>
    <sheet name="JMJM 8" sheetId="8" r:id="rId62"/>
    <sheet name="BIMO 7" sheetId="7" r:id="rId63"/>
    <sheet name="BIMO 6" sheetId="6" r:id="rId64"/>
    <sheet name="BIMO 5" sheetId="5" r:id="rId65"/>
    <sheet name="LMF 4" sheetId="4" r:id="rId66"/>
    <sheet name="IGR 3" sheetId="3" r:id="rId67"/>
    <sheet name="JFMM 2" sheetId="2" r:id="rId68"/>
    <sheet name="MCH 1" sheetId="1" r:id="rId69"/>
  </sheets>
  <definedNames>
    <definedName name="_xlnm.Print_Area" localSheetId="56">'AFO 13'!$B$1:$N$66</definedName>
    <definedName name="_xlnm.Print_Area" localSheetId="21">'AFO 48'!$B$1:$N$66</definedName>
    <definedName name="_xlnm.Print_Area" localSheetId="57">'ALM 12'!$B$1:$N$66</definedName>
    <definedName name="_xlnm.Print_Area" localSheetId="33">'ALM 36'!$B$1:$N$66</definedName>
    <definedName name="_xlnm.Print_Area" localSheetId="23">'ALM 46'!$B$1:$N$66</definedName>
    <definedName name="_xlnm.Print_Area" localSheetId="48">'ASM 21'!$B$1:$N$66</definedName>
    <definedName name="_xlnm.Print_Area" localSheetId="35">'ASM 34'!$B$1:$N$66</definedName>
    <definedName name="_xlnm.Print_Area" localSheetId="34">'ASM 35'!$B$1:$N$66</definedName>
    <definedName name="_xlnm.Print_Area" localSheetId="27">'ASM 42'!$B$1:$N$66</definedName>
    <definedName name="_xlnm.Print_Area" localSheetId="54">'AZC 15'!$B$1:$N$66</definedName>
    <definedName name="_xlnm.Print_Area" localSheetId="52">'AZC 17'!$B$1:$N$66</definedName>
    <definedName name="_xlnm.Print_Area" localSheetId="39">'AZC 30'!$B$1:$N$66</definedName>
    <definedName name="_xlnm.Print_Area" localSheetId="31">'AZC 38'!$B$1:$N$66</definedName>
    <definedName name="_xlnm.Print_Area" localSheetId="25">'AZC 44'!$B$1:$N$66</definedName>
    <definedName name="_xlnm.Print_Area" localSheetId="12">'AZC 57'!$B$1:$N$66</definedName>
    <definedName name="_xlnm.Print_Area" localSheetId="10">'AZC 59'!$B$1:$N$66</definedName>
    <definedName name="_xlnm.Print_Area" localSheetId="8">'AZC 61'!$B$1:$N$66</definedName>
    <definedName name="_xlnm.Print_Area" localSheetId="26">'BIMO 43'!$B$1:$N$66</definedName>
    <definedName name="_xlnm.Print_Area" localSheetId="64">'BIMO 5'!$B$1:$N$66</definedName>
    <definedName name="_xlnm.Print_Area" localSheetId="17">'BIMO 52'!$B$1:$N$66</definedName>
    <definedName name="_xlnm.Print_Area" localSheetId="16">'BIMO 53'!$B$1:$N$66</definedName>
    <definedName name="_xlnm.Print_Area" localSheetId="15">'BIMO 54'!$B$1:$N$66</definedName>
    <definedName name="_xlnm.Print_Area" localSheetId="63">'BIMO 6'!$B$1:$N$66</definedName>
    <definedName name="_xlnm.Print_Area" localSheetId="62">'BIMO 7'!$B$1:$N$66</definedName>
    <definedName name="_xlnm.Print_Area" localSheetId="47">'FJDDUDV 22'!$B$1:$N$66</definedName>
    <definedName name="_xlnm.Print_Area" localSheetId="29">'FJDDUDV 40 '!$B$1:$N$66</definedName>
    <definedName name="_xlnm.Print_Area" localSheetId="7">'FJDDUDV 62'!$B$1:$N$66</definedName>
    <definedName name="_xlnm.Print_Area" localSheetId="5">'FJDDUDV 64'!$B$1:$N$66</definedName>
    <definedName name="_xlnm.Print_Area" localSheetId="14">'IARD 55'!$B$1:$N$66</definedName>
    <definedName name="_xlnm.Print_Area" localSheetId="59">'IGR 10'!$B$1:$N$66</definedName>
    <definedName name="_xlnm.Print_Area" localSheetId="66">'IGR 3'!$B$1:$N$66</definedName>
    <definedName name="_xlnm.Print_Area" localSheetId="22">'JAAG 47'!$B$1:$N$66</definedName>
    <definedName name="_xlnm.Print_Area" localSheetId="67">'JFMM 2'!$B$1:$N$66</definedName>
    <definedName name="_xlnm.Print_Area" localSheetId="37">'JFMM 32'!$B$1:$N$66</definedName>
    <definedName name="_xlnm.Print_Area" localSheetId="38">'JMJM 31'!$B$1:$N$66</definedName>
    <definedName name="_xlnm.Print_Area" localSheetId="32">'JMJM 37'!$B$1:$N$66</definedName>
    <definedName name="_xlnm.Print_Area" localSheetId="2">'JMJM 67'!$B$1:$N$66</definedName>
    <definedName name="_xlnm.Print_Area" localSheetId="1">'JMJM 68'!$B$1:$N$66</definedName>
    <definedName name="_xlnm.Print_Area" localSheetId="61">'JMJM 8'!$B$1:$N$66</definedName>
    <definedName name="_xlnm.Print_Area" localSheetId="60">'JMJM 9'!$B$1:$N$66</definedName>
    <definedName name="_xlnm.Print_Area" localSheetId="28">'JMJM COMPLEMENTO 41'!$B$1:$N$66</definedName>
    <definedName name="_xlnm.Print_Area" localSheetId="51">'JMVM 18'!$B$1:$N$66</definedName>
    <definedName name="_xlnm.Print_Area" localSheetId="55">'LGB 14'!$B$1:$N$66</definedName>
    <definedName name="_xlnm.Print_Area" localSheetId="53">'LGB 16'!$B$1:$N$66</definedName>
    <definedName name="_xlnm.Print_Area" localSheetId="40">'LGB 29'!$B$1:$N$66</definedName>
    <definedName name="_xlnm.Print_Area" localSheetId="30">'LGB 39'!$B$1:$N$66</definedName>
    <definedName name="_xlnm.Print_Area" localSheetId="13">'LGB 56'!$B$1:$N$66</definedName>
    <definedName name="_xlnm.Print_Area" localSheetId="11">'LGB 58'!$B$1:$N$66</definedName>
    <definedName name="_xlnm.Print_Area" localSheetId="9">'LGB 60'!$B$1:$N$66</definedName>
    <definedName name="_xlnm.Print_Area" localSheetId="58">'LGCP  11'!$B$1:$N$66</definedName>
    <definedName name="_xlnm.Print_Area" localSheetId="24">'LGCP 45'!$B$1:$N$66</definedName>
    <definedName name="_xlnm.Print_Area" localSheetId="46">'LMF 23'!$B$1:$N$66</definedName>
    <definedName name="_xlnm.Print_Area" localSheetId="65">'LMF 4'!$B$1:$N$66</definedName>
    <definedName name="_xlnm.Print_Area" localSheetId="20">'LMF 49'!$B$1:$N$66</definedName>
    <definedName name="_xlnm.Print_Area" localSheetId="19">'LMF 50'!$B$1:$N$66</definedName>
    <definedName name="_xlnm.Print_Area" localSheetId="43">'LORC 26'!$B$1:$N$66</definedName>
    <definedName name="_xlnm.Print_Area" localSheetId="36">'LORC 33'!$B$1:$N$66</definedName>
    <definedName name="_xlnm.Print_Area" localSheetId="0">'LORC 69'!$B$1:$N$66</definedName>
    <definedName name="_xlnm.Print_Area" localSheetId="49">'MAMT 20'!$B$1:$N$66</definedName>
    <definedName name="_xlnm.Print_Area" localSheetId="45">'MAMT 24'!$B$1:$N$66</definedName>
    <definedName name="_xlnm.Print_Area" localSheetId="3">'MAMT 66'!$B$1:$N$66</definedName>
    <definedName name="_xlnm.Print_Area" localSheetId="6">'MAVC 63'!$B$1:$N$66</definedName>
    <definedName name="_xlnm.Print_Area" localSheetId="4">'MAVC 65'!$B$1:$N$66</definedName>
    <definedName name="_xlnm.Print_Area" localSheetId="68">'MCH 1'!$B$1:$N$66</definedName>
    <definedName name="_xlnm.Print_Area" localSheetId="42">'MDSHM 27'!$B$1:$N$66</definedName>
    <definedName name="_xlnm.Print_Area" localSheetId="44">'MEGM 25'!$B$1:$N$66</definedName>
    <definedName name="_xlnm.Print_Area" localSheetId="41">'QRF 28'!$B$1:$N$66</definedName>
    <definedName name="_xlnm.Print_Area" localSheetId="50">'RSC 19'!$B$1:$N$66</definedName>
    <definedName name="_xlnm.Print_Area" localSheetId="18">'VRT 51'!$B$1:$N$66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71" l="1"/>
  <c r="F50" i="71" s="1"/>
  <c r="F55" i="71" s="1"/>
  <c r="J43" i="71"/>
  <c r="M43" i="71" s="1"/>
  <c r="M25" i="71"/>
  <c r="M40" i="71" s="1"/>
  <c r="M46" i="71" l="1"/>
  <c r="F56" i="71" s="1"/>
  <c r="F57" i="71" s="1"/>
  <c r="M9" i="71"/>
  <c r="B11" i="71" s="1"/>
  <c r="M42" i="70"/>
  <c r="F48" i="70"/>
  <c r="F50" i="70" s="1"/>
  <c r="F55" i="70" s="1"/>
  <c r="J43" i="70"/>
  <c r="M43" i="70" s="1"/>
  <c r="M25" i="70"/>
  <c r="M40" i="70" s="1"/>
  <c r="M42" i="69"/>
  <c r="F48" i="69"/>
  <c r="F50" i="69" s="1"/>
  <c r="F55" i="69" s="1"/>
  <c r="J43" i="69"/>
  <c r="M43" i="69" s="1"/>
  <c r="M25" i="69"/>
  <c r="M40" i="69" s="1"/>
  <c r="M42" i="68"/>
  <c r="F48" i="68"/>
  <c r="F50" i="68" s="1"/>
  <c r="F55" i="68" s="1"/>
  <c r="J43" i="68"/>
  <c r="M43" i="68" s="1"/>
  <c r="M25" i="68"/>
  <c r="M40" i="68" s="1"/>
  <c r="M46" i="70" l="1"/>
  <c r="M9" i="70" s="1"/>
  <c r="B11" i="70" s="1"/>
  <c r="M46" i="69"/>
  <c r="M46" i="68"/>
  <c r="F48" i="67"/>
  <c r="F50" i="67" s="1"/>
  <c r="F55" i="67" s="1"/>
  <c r="J43" i="67"/>
  <c r="M43" i="67" s="1"/>
  <c r="M25" i="67"/>
  <c r="M40" i="67" s="1"/>
  <c r="M42" i="66"/>
  <c r="F48" i="66"/>
  <c r="F50" i="66" s="1"/>
  <c r="F55" i="66" s="1"/>
  <c r="J43" i="66"/>
  <c r="M43" i="66" s="1"/>
  <c r="M25" i="66"/>
  <c r="M40" i="66" s="1"/>
  <c r="F48" i="65"/>
  <c r="F50" i="65" s="1"/>
  <c r="F55" i="65" s="1"/>
  <c r="J43" i="65"/>
  <c r="M43" i="65" s="1"/>
  <c r="M25" i="65"/>
  <c r="M40" i="65" s="1"/>
  <c r="M42" i="64"/>
  <c r="F48" i="64"/>
  <c r="F50" i="64" s="1"/>
  <c r="F55" i="64" s="1"/>
  <c r="J43" i="64"/>
  <c r="M43" i="64" s="1"/>
  <c r="M25" i="64"/>
  <c r="M40" i="64" s="1"/>
  <c r="F56" i="70" l="1"/>
  <c r="F57" i="70" s="1"/>
  <c r="M9" i="69"/>
  <c r="B11" i="69" s="1"/>
  <c r="F56" i="69"/>
  <c r="F57" i="69" s="1"/>
  <c r="M46" i="65"/>
  <c r="F56" i="65" s="1"/>
  <c r="F57" i="65" s="1"/>
  <c r="F56" i="68"/>
  <c r="F57" i="68" s="1"/>
  <c r="M9" i="68"/>
  <c r="B11" i="68" s="1"/>
  <c r="M46" i="67"/>
  <c r="F56" i="67" s="1"/>
  <c r="F57" i="67" s="1"/>
  <c r="M46" i="66"/>
  <c r="M46" i="64"/>
  <c r="F56" i="64" s="1"/>
  <c r="F57" i="64" s="1"/>
  <c r="M9" i="65" l="1"/>
  <c r="B11" i="65" s="1"/>
  <c r="M9" i="67"/>
  <c r="B11" i="67" s="1"/>
  <c r="F56" i="66"/>
  <c r="F57" i="66" s="1"/>
  <c r="M9" i="66"/>
  <c r="B11" i="66" s="1"/>
  <c r="M9" i="64"/>
  <c r="B11" i="64" s="1"/>
  <c r="F48" i="63" l="1"/>
  <c r="F50" i="63" s="1"/>
  <c r="F55" i="63" s="1"/>
  <c r="J43" i="63"/>
  <c r="M43" i="63" s="1"/>
  <c r="M25" i="63"/>
  <c r="M40" i="63" s="1"/>
  <c r="M42" i="62"/>
  <c r="F48" i="62"/>
  <c r="F50" i="62" s="1"/>
  <c r="F55" i="62" s="1"/>
  <c r="J43" i="62"/>
  <c r="M43" i="62" s="1"/>
  <c r="M25" i="62"/>
  <c r="M40" i="62" s="1"/>
  <c r="F48" i="61"/>
  <c r="F50" i="61" s="1"/>
  <c r="F55" i="61" s="1"/>
  <c r="J43" i="61"/>
  <c r="M43" i="61" s="1"/>
  <c r="M25" i="61"/>
  <c r="M40" i="61" s="1"/>
  <c r="M42" i="60"/>
  <c r="F48" i="60"/>
  <c r="F50" i="60" s="1"/>
  <c r="F55" i="60" s="1"/>
  <c r="J43" i="60"/>
  <c r="M43" i="60" s="1"/>
  <c r="M25" i="60"/>
  <c r="M40" i="60" s="1"/>
  <c r="F48" i="59"/>
  <c r="F50" i="59" s="1"/>
  <c r="F55" i="59" s="1"/>
  <c r="J43" i="59"/>
  <c r="M43" i="59" s="1"/>
  <c r="M25" i="59"/>
  <c r="M40" i="59" s="1"/>
  <c r="F48" i="58"/>
  <c r="F50" i="58" s="1"/>
  <c r="F55" i="58" s="1"/>
  <c r="J43" i="58"/>
  <c r="M43" i="58" s="1"/>
  <c r="M25" i="58"/>
  <c r="M40" i="58" s="1"/>
  <c r="M46" i="63" l="1"/>
  <c r="F56" i="63" s="1"/>
  <c r="F57" i="63" s="1"/>
  <c r="M46" i="62"/>
  <c r="F56" i="62" s="1"/>
  <c r="F57" i="62" s="1"/>
  <c r="M46" i="61"/>
  <c r="M46" i="60"/>
  <c r="F56" i="60" s="1"/>
  <c r="F57" i="60" s="1"/>
  <c r="M46" i="59"/>
  <c r="F56" i="59" s="1"/>
  <c r="F57" i="59" s="1"/>
  <c r="M46" i="58"/>
  <c r="M9" i="63" l="1"/>
  <c r="B11" i="63" s="1"/>
  <c r="M9" i="62"/>
  <c r="B11" i="62" s="1"/>
  <c r="F56" i="61"/>
  <c r="F57" i="61" s="1"/>
  <c r="M9" i="61"/>
  <c r="B11" i="61" s="1"/>
  <c r="M9" i="60"/>
  <c r="B11" i="60" s="1"/>
  <c r="M9" i="59"/>
  <c r="B11" i="59" s="1"/>
  <c r="F56" i="58"/>
  <c r="F57" i="58" s="1"/>
  <c r="M9" i="58"/>
  <c r="B11" i="58" s="1"/>
  <c r="F48" i="57" l="1"/>
  <c r="F50" i="57" s="1"/>
  <c r="F55" i="57" s="1"/>
  <c r="J43" i="57"/>
  <c r="M43" i="57" s="1"/>
  <c r="M25" i="57"/>
  <c r="M40" i="57" s="1"/>
  <c r="M46" i="57" l="1"/>
  <c r="M42" i="52"/>
  <c r="M42" i="56"/>
  <c r="F48" i="56"/>
  <c r="F50" i="56" s="1"/>
  <c r="F55" i="56" s="1"/>
  <c r="J43" i="56"/>
  <c r="M43" i="56" s="1"/>
  <c r="M25" i="56"/>
  <c r="M40" i="56" s="1"/>
  <c r="M42" i="54"/>
  <c r="F48" i="54"/>
  <c r="F50" i="54" s="1"/>
  <c r="F55" i="54" s="1"/>
  <c r="J43" i="54"/>
  <c r="M43" i="54" s="1"/>
  <c r="M25" i="54"/>
  <c r="M40" i="54" s="1"/>
  <c r="F48" i="53"/>
  <c r="F50" i="53" s="1"/>
  <c r="F55" i="53" s="1"/>
  <c r="J43" i="53"/>
  <c r="M43" i="53" s="1"/>
  <c r="M25" i="53"/>
  <c r="M40" i="53" s="1"/>
  <c r="F48" i="52"/>
  <c r="F50" i="52" s="1"/>
  <c r="F55" i="52" s="1"/>
  <c r="J43" i="52"/>
  <c r="M43" i="52" s="1"/>
  <c r="M25" i="52"/>
  <c r="M40" i="52" s="1"/>
  <c r="F48" i="51"/>
  <c r="F50" i="51" s="1"/>
  <c r="F55" i="51" s="1"/>
  <c r="J43" i="51"/>
  <c r="M43" i="51" s="1"/>
  <c r="M25" i="51"/>
  <c r="M40" i="51" s="1"/>
  <c r="M42" i="50"/>
  <c r="F48" i="50"/>
  <c r="F50" i="50" s="1"/>
  <c r="F55" i="50" s="1"/>
  <c r="J43" i="50"/>
  <c r="M43" i="50" s="1"/>
  <c r="M25" i="50"/>
  <c r="M40" i="50" s="1"/>
  <c r="F56" i="57" l="1"/>
  <c r="F57" i="57" s="1"/>
  <c r="M9" i="57"/>
  <c r="B11" i="57" s="1"/>
  <c r="M46" i="56"/>
  <c r="M46" i="54"/>
  <c r="F56" i="54" s="1"/>
  <c r="F57" i="54" s="1"/>
  <c r="M46" i="53"/>
  <c r="M9" i="53" s="1"/>
  <c r="B11" i="53" s="1"/>
  <c r="M46" i="52"/>
  <c r="M46" i="51"/>
  <c r="M9" i="51" s="1"/>
  <c r="B11" i="51" s="1"/>
  <c r="M46" i="50"/>
  <c r="F56" i="56" l="1"/>
  <c r="F57" i="56" s="1"/>
  <c r="M9" i="56"/>
  <c r="B11" i="56" s="1"/>
  <c r="M9" i="54"/>
  <c r="B11" i="54" s="1"/>
  <c r="F56" i="53"/>
  <c r="F57" i="53" s="1"/>
  <c r="F56" i="52"/>
  <c r="F57" i="52" s="1"/>
  <c r="M9" i="52"/>
  <c r="B11" i="52" s="1"/>
  <c r="F56" i="51"/>
  <c r="F57" i="51" s="1"/>
  <c r="F56" i="50"/>
  <c r="F57" i="50" s="1"/>
  <c r="M9" i="50"/>
  <c r="B11" i="50" s="1"/>
  <c r="F48" i="49" l="1"/>
  <c r="F50" i="49" s="1"/>
  <c r="F55" i="49" s="1"/>
  <c r="J43" i="49"/>
  <c r="M43" i="49" s="1"/>
  <c r="M25" i="49"/>
  <c r="M40" i="49" s="1"/>
  <c r="F48" i="48"/>
  <c r="F50" i="48" s="1"/>
  <c r="F55" i="48" s="1"/>
  <c r="J43" i="48"/>
  <c r="M43" i="48" s="1"/>
  <c r="M25" i="48"/>
  <c r="M40" i="48" s="1"/>
  <c r="F48" i="47"/>
  <c r="F50" i="47" s="1"/>
  <c r="F55" i="47" s="1"/>
  <c r="J43" i="47"/>
  <c r="M43" i="47" s="1"/>
  <c r="M25" i="47"/>
  <c r="M40" i="47" s="1"/>
  <c r="F48" i="46"/>
  <c r="F50" i="46" s="1"/>
  <c r="F55" i="46" s="1"/>
  <c r="J43" i="46"/>
  <c r="M43" i="46" s="1"/>
  <c r="M25" i="46"/>
  <c r="M40" i="46" s="1"/>
  <c r="M46" i="49" l="1"/>
  <c r="M9" i="49" s="1"/>
  <c r="B11" i="49" s="1"/>
  <c r="M46" i="48"/>
  <c r="F56" i="48" s="1"/>
  <c r="F57" i="48" s="1"/>
  <c r="M46" i="46"/>
  <c r="F56" i="46" s="1"/>
  <c r="F57" i="46" s="1"/>
  <c r="M46" i="47"/>
  <c r="M9" i="47" s="1"/>
  <c r="B11" i="47" s="1"/>
  <c r="M42" i="45"/>
  <c r="F48" i="45"/>
  <c r="F50" i="45" s="1"/>
  <c r="F55" i="45" s="1"/>
  <c r="J43" i="45"/>
  <c r="M43" i="45" s="1"/>
  <c r="M25" i="45"/>
  <c r="M40" i="45" s="1"/>
  <c r="F56" i="49" l="1"/>
  <c r="F57" i="49" s="1"/>
  <c r="M9" i="46"/>
  <c r="B11" i="46" s="1"/>
  <c r="F56" i="47"/>
  <c r="F57" i="47" s="1"/>
  <c r="M9" i="48"/>
  <c r="B11" i="48" s="1"/>
  <c r="M46" i="45"/>
  <c r="M9" i="45" s="1"/>
  <c r="B11" i="45" s="1"/>
  <c r="M42" i="44"/>
  <c r="F48" i="44"/>
  <c r="F50" i="44" s="1"/>
  <c r="F55" i="44" s="1"/>
  <c r="J43" i="44"/>
  <c r="M43" i="44" s="1"/>
  <c r="M25" i="44"/>
  <c r="M40" i="44" s="1"/>
  <c r="F48" i="43"/>
  <c r="F50" i="43" s="1"/>
  <c r="F55" i="43" s="1"/>
  <c r="J43" i="43"/>
  <c r="M43" i="43" s="1"/>
  <c r="M25" i="43"/>
  <c r="M40" i="43" s="1"/>
  <c r="F56" i="45" l="1"/>
  <c r="F57" i="45" s="1"/>
  <c r="M46" i="44"/>
  <c r="M46" i="43"/>
  <c r="M9" i="43" s="1"/>
  <c r="B11" i="43" s="1"/>
  <c r="M42" i="42"/>
  <c r="M45" i="42"/>
  <c r="F48" i="42"/>
  <c r="F50" i="42" s="1"/>
  <c r="F55" i="42" s="1"/>
  <c r="J43" i="42"/>
  <c r="M43" i="42" s="1"/>
  <c r="M25" i="42"/>
  <c r="M40" i="42" s="1"/>
  <c r="F56" i="43" l="1"/>
  <c r="F57" i="43" s="1"/>
  <c r="F56" i="44"/>
  <c r="F57" i="44" s="1"/>
  <c r="M9" i="44"/>
  <c r="B11" i="44" s="1"/>
  <c r="M46" i="42"/>
  <c r="F48" i="41"/>
  <c r="F50" i="41" s="1"/>
  <c r="F55" i="41" s="1"/>
  <c r="M45" i="41"/>
  <c r="M44" i="41"/>
  <c r="J43" i="41"/>
  <c r="M43" i="41" s="1"/>
  <c r="M42" i="41"/>
  <c r="M25" i="41"/>
  <c r="M40" i="41" s="1"/>
  <c r="M45" i="40"/>
  <c r="M44" i="40"/>
  <c r="F48" i="40"/>
  <c r="F50" i="40" s="1"/>
  <c r="F55" i="40" s="1"/>
  <c r="J43" i="40"/>
  <c r="M43" i="40" s="1"/>
  <c r="M42" i="40"/>
  <c r="M25" i="40"/>
  <c r="M40" i="40" s="1"/>
  <c r="F56" i="42" l="1"/>
  <c r="F57" i="42" s="1"/>
  <c r="M9" i="42"/>
  <c r="B11" i="42" s="1"/>
  <c r="M46" i="41"/>
  <c r="M46" i="40"/>
  <c r="M9" i="40" s="1"/>
  <c r="B11" i="40" s="1"/>
  <c r="M9" i="41" l="1"/>
  <c r="B11" i="41" s="1"/>
  <c r="F56" i="41"/>
  <c r="F57" i="41" s="1"/>
  <c r="F56" i="40"/>
  <c r="F57" i="40" s="1"/>
  <c r="F48" i="39" l="1"/>
  <c r="F50" i="39" s="1"/>
  <c r="F55" i="39" s="1"/>
  <c r="J43" i="39"/>
  <c r="M43" i="39" s="1"/>
  <c r="M42" i="39"/>
  <c r="M25" i="39"/>
  <c r="M40" i="39" s="1"/>
  <c r="M46" i="39" l="1"/>
  <c r="M9" i="39" s="1"/>
  <c r="B11" i="39" s="1"/>
  <c r="M42" i="38"/>
  <c r="F48" i="38"/>
  <c r="F50" i="38" s="1"/>
  <c r="F55" i="38" s="1"/>
  <c r="J43" i="38"/>
  <c r="M43" i="38" s="1"/>
  <c r="M25" i="38"/>
  <c r="M40" i="38" s="1"/>
  <c r="F56" i="39" l="1"/>
  <c r="F57" i="39" s="1"/>
  <c r="M46" i="38"/>
  <c r="M9" i="38" s="1"/>
  <c r="B11" i="38" s="1"/>
  <c r="F48" i="37"/>
  <c r="F50" i="37" s="1"/>
  <c r="F55" i="37" s="1"/>
  <c r="J43" i="37"/>
  <c r="M43" i="37" s="1"/>
  <c r="M25" i="37"/>
  <c r="M40" i="37" s="1"/>
  <c r="M42" i="36"/>
  <c r="F48" i="36"/>
  <c r="F50" i="36" s="1"/>
  <c r="F55" i="36" s="1"/>
  <c r="J43" i="36"/>
  <c r="M43" i="36" s="1"/>
  <c r="M25" i="36"/>
  <c r="M40" i="36" s="1"/>
  <c r="F48" i="35"/>
  <c r="F50" i="35" s="1"/>
  <c r="F55" i="35" s="1"/>
  <c r="J43" i="35"/>
  <c r="M43" i="35" s="1"/>
  <c r="M25" i="35"/>
  <c r="M40" i="35" s="1"/>
  <c r="F56" i="38" l="1"/>
  <c r="F57" i="38" s="1"/>
  <c r="M46" i="37"/>
  <c r="M9" i="37" s="1"/>
  <c r="B11" i="37" s="1"/>
  <c r="M46" i="36"/>
  <c r="F56" i="36" s="1"/>
  <c r="F57" i="36" s="1"/>
  <c r="M46" i="35"/>
  <c r="M42" i="34"/>
  <c r="F48" i="34"/>
  <c r="F50" i="34" s="1"/>
  <c r="F55" i="34" s="1"/>
  <c r="J43" i="34"/>
  <c r="M43" i="34" s="1"/>
  <c r="M25" i="34"/>
  <c r="M40" i="34" s="1"/>
  <c r="F48" i="33"/>
  <c r="F50" i="33" s="1"/>
  <c r="F55" i="33" s="1"/>
  <c r="J43" i="33"/>
  <c r="M43" i="33" s="1"/>
  <c r="M25" i="33"/>
  <c r="M40" i="33" s="1"/>
  <c r="F56" i="37" l="1"/>
  <c r="F57" i="37" s="1"/>
  <c r="M9" i="36"/>
  <c r="B11" i="36" s="1"/>
  <c r="M9" i="35"/>
  <c r="B11" i="35" s="1"/>
  <c r="F56" i="35"/>
  <c r="F57" i="35" s="1"/>
  <c r="M46" i="33"/>
  <c r="F56" i="33" s="1"/>
  <c r="F57" i="33" s="1"/>
  <c r="M46" i="34"/>
  <c r="M9" i="33" l="1"/>
  <c r="B11" i="33" s="1"/>
  <c r="F56" i="34"/>
  <c r="F57" i="34" s="1"/>
  <c r="M9" i="34"/>
  <c r="B11" i="34" s="1"/>
  <c r="M45" i="32" l="1"/>
  <c r="M42" i="32"/>
  <c r="F48" i="32"/>
  <c r="F50" i="32" s="1"/>
  <c r="F55" i="32" s="1"/>
  <c r="J43" i="32"/>
  <c r="M43" i="32" s="1"/>
  <c r="M25" i="32"/>
  <c r="M40" i="32" s="1"/>
  <c r="M46" i="32" l="1"/>
  <c r="M42" i="31"/>
  <c r="F48" i="31"/>
  <c r="F50" i="31" s="1"/>
  <c r="F55" i="31" s="1"/>
  <c r="J43" i="31"/>
  <c r="M43" i="31" s="1"/>
  <c r="M25" i="31"/>
  <c r="M40" i="31" s="1"/>
  <c r="M45" i="30"/>
  <c r="M44" i="30"/>
  <c r="M42" i="30"/>
  <c r="F48" i="30"/>
  <c r="F50" i="30" s="1"/>
  <c r="F55" i="30" s="1"/>
  <c r="J43" i="30"/>
  <c r="M43" i="30" s="1"/>
  <c r="M25" i="30"/>
  <c r="M40" i="30" s="1"/>
  <c r="F56" i="32" l="1"/>
  <c r="F57" i="32" s="1"/>
  <c r="M9" i="32"/>
  <c r="B11" i="32" s="1"/>
  <c r="M46" i="31"/>
  <c r="M46" i="30"/>
  <c r="M9" i="30" s="1"/>
  <c r="B11" i="30" s="1"/>
  <c r="F56" i="31" l="1"/>
  <c r="F57" i="31" s="1"/>
  <c r="M9" i="31"/>
  <c r="B11" i="31" s="1"/>
  <c r="F56" i="30"/>
  <c r="F57" i="30" s="1"/>
  <c r="M45" i="29" l="1"/>
  <c r="F48" i="29"/>
  <c r="F50" i="29" s="1"/>
  <c r="F55" i="29" s="1"/>
  <c r="J43" i="29"/>
  <c r="M43" i="29" s="1"/>
  <c r="M25" i="29"/>
  <c r="M40" i="29" s="1"/>
  <c r="M46" i="29" l="1"/>
  <c r="F56" i="29" s="1"/>
  <c r="F57" i="29" s="1"/>
  <c r="M44" i="28"/>
  <c r="M42" i="28"/>
  <c r="M45" i="28"/>
  <c r="F48" i="28"/>
  <c r="F50" i="28" s="1"/>
  <c r="F55" i="28" s="1"/>
  <c r="J43" i="28"/>
  <c r="M43" i="28" s="1"/>
  <c r="M25" i="28"/>
  <c r="M40" i="28" s="1"/>
  <c r="M9" i="29" l="1"/>
  <c r="B11" i="29" s="1"/>
  <c r="M46" i="28"/>
  <c r="M9" i="28" s="1"/>
  <c r="B11" i="28" s="1"/>
  <c r="F48" i="27"/>
  <c r="F50" i="27" s="1"/>
  <c r="F55" i="27" s="1"/>
  <c r="J43" i="27"/>
  <c r="M43" i="27" s="1"/>
  <c r="M25" i="27"/>
  <c r="M40" i="27" s="1"/>
  <c r="F48" i="26"/>
  <c r="F50" i="26" s="1"/>
  <c r="F55" i="26" s="1"/>
  <c r="M45" i="26"/>
  <c r="J43" i="26"/>
  <c r="M43" i="26" s="1"/>
  <c r="M25" i="26"/>
  <c r="M40" i="26" s="1"/>
  <c r="F56" i="28" l="1"/>
  <c r="F57" i="28" s="1"/>
  <c r="M46" i="27"/>
  <c r="M9" i="27" s="1"/>
  <c r="B11" i="27" s="1"/>
  <c r="M46" i="26"/>
  <c r="F56" i="26" s="1"/>
  <c r="F57" i="26" s="1"/>
  <c r="M44" i="25"/>
  <c r="M42" i="25"/>
  <c r="F48" i="25"/>
  <c r="F50" i="25" s="1"/>
  <c r="F55" i="25" s="1"/>
  <c r="M45" i="25"/>
  <c r="J43" i="25"/>
  <c r="M43" i="25" s="1"/>
  <c r="M25" i="25"/>
  <c r="M40" i="25" s="1"/>
  <c r="F56" i="27" l="1"/>
  <c r="F57" i="27" s="1"/>
  <c r="M9" i="26"/>
  <c r="B11" i="26" s="1"/>
  <c r="M46" i="25"/>
  <c r="F56" i="25" l="1"/>
  <c r="F57" i="25" s="1"/>
  <c r="M9" i="25"/>
  <c r="B11" i="25" s="1"/>
  <c r="M45" i="24" l="1"/>
  <c r="F48" i="24"/>
  <c r="F50" i="24" s="1"/>
  <c r="F55" i="24" s="1"/>
  <c r="J43" i="24"/>
  <c r="M43" i="24" s="1"/>
  <c r="M25" i="24"/>
  <c r="M40" i="24" s="1"/>
  <c r="M46" i="24" l="1"/>
  <c r="F56" i="24" s="1"/>
  <c r="F57" i="24" s="1"/>
  <c r="M45" i="23"/>
  <c r="M42" i="23"/>
  <c r="F48" i="23"/>
  <c r="F50" i="23" s="1"/>
  <c r="F55" i="23" s="1"/>
  <c r="J43" i="23"/>
  <c r="M43" i="23" s="1"/>
  <c r="M25" i="23"/>
  <c r="M40" i="23" s="1"/>
  <c r="M9" i="24" l="1"/>
  <c r="B11" i="24" s="1"/>
  <c r="M46" i="23"/>
  <c r="F56" i="23" s="1"/>
  <c r="F57" i="23" s="1"/>
  <c r="M9" i="23" l="1"/>
  <c r="B11" i="23" s="1"/>
  <c r="F48" i="22" l="1"/>
  <c r="F50" i="22" s="1"/>
  <c r="F55" i="22" s="1"/>
  <c r="J43" i="22"/>
  <c r="M43" i="22" s="1"/>
  <c r="M25" i="22"/>
  <c r="M40" i="22" s="1"/>
  <c r="M42" i="21"/>
  <c r="F48" i="21"/>
  <c r="F50" i="21" s="1"/>
  <c r="F55" i="21" s="1"/>
  <c r="J43" i="21"/>
  <c r="M43" i="21" s="1"/>
  <c r="M25" i="21"/>
  <c r="M40" i="21" s="1"/>
  <c r="M46" i="22" l="1"/>
  <c r="M9" i="22" s="1"/>
  <c r="B11" i="22" s="1"/>
  <c r="M46" i="21"/>
  <c r="M42" i="20"/>
  <c r="F48" i="20"/>
  <c r="F50" i="20" s="1"/>
  <c r="F55" i="20" s="1"/>
  <c r="J43" i="20"/>
  <c r="M43" i="20" s="1"/>
  <c r="M25" i="20"/>
  <c r="M40" i="20" s="1"/>
  <c r="F48" i="19"/>
  <c r="F50" i="19" s="1"/>
  <c r="F55" i="19" s="1"/>
  <c r="J43" i="19"/>
  <c r="M43" i="19" s="1"/>
  <c r="M25" i="19"/>
  <c r="M40" i="19" s="1"/>
  <c r="F48" i="18"/>
  <c r="F50" i="18" s="1"/>
  <c r="F55" i="18" s="1"/>
  <c r="J43" i="18"/>
  <c r="M43" i="18" s="1"/>
  <c r="M25" i="18"/>
  <c r="M40" i="18" s="1"/>
  <c r="M42" i="17"/>
  <c r="F48" i="17"/>
  <c r="F50" i="17" s="1"/>
  <c r="F55" i="17" s="1"/>
  <c r="J43" i="17"/>
  <c r="M43" i="17" s="1"/>
  <c r="M25" i="17"/>
  <c r="M40" i="17" s="1"/>
  <c r="F48" i="16"/>
  <c r="F50" i="16" s="1"/>
  <c r="F55" i="16" s="1"/>
  <c r="J43" i="16"/>
  <c r="M43" i="16" s="1"/>
  <c r="M25" i="16"/>
  <c r="M40" i="16" s="1"/>
  <c r="M42" i="15"/>
  <c r="F48" i="15"/>
  <c r="F50" i="15" s="1"/>
  <c r="F55" i="15" s="1"/>
  <c r="J43" i="15"/>
  <c r="M43" i="15" s="1"/>
  <c r="M25" i="15"/>
  <c r="M40" i="15" s="1"/>
  <c r="F56" i="22" l="1"/>
  <c r="F57" i="22" s="1"/>
  <c r="M9" i="21"/>
  <c r="B11" i="21" s="1"/>
  <c r="F56" i="21"/>
  <c r="F57" i="21" s="1"/>
  <c r="M46" i="20"/>
  <c r="F56" i="20" s="1"/>
  <c r="F57" i="20" s="1"/>
  <c r="M46" i="16"/>
  <c r="M9" i="16" s="1"/>
  <c r="B11" i="16" s="1"/>
  <c r="M46" i="19"/>
  <c r="F56" i="19" s="1"/>
  <c r="F57" i="19" s="1"/>
  <c r="M46" i="18"/>
  <c r="F56" i="18" s="1"/>
  <c r="F57" i="18" s="1"/>
  <c r="M46" i="17"/>
  <c r="M46" i="15"/>
  <c r="F56" i="15" s="1"/>
  <c r="F57" i="15" s="1"/>
  <c r="M9" i="20" l="1"/>
  <c r="B11" i="20" s="1"/>
  <c r="F56" i="16"/>
  <c r="F57" i="16" s="1"/>
  <c r="M9" i="19"/>
  <c r="B11" i="19" s="1"/>
  <c r="M9" i="18"/>
  <c r="B11" i="18" s="1"/>
  <c r="M9" i="17"/>
  <c r="B11" i="17" s="1"/>
  <c r="F56" i="17"/>
  <c r="F57" i="17" s="1"/>
  <c r="M9" i="15"/>
  <c r="B11" i="15" s="1"/>
  <c r="F48" i="13" l="1"/>
  <c r="F50" i="13" s="1"/>
  <c r="F55" i="13" s="1"/>
  <c r="J43" i="13"/>
  <c r="M43" i="13" s="1"/>
  <c r="M25" i="13"/>
  <c r="M40" i="13" s="1"/>
  <c r="F48" i="12"/>
  <c r="F50" i="12" s="1"/>
  <c r="F55" i="12" s="1"/>
  <c r="J43" i="12"/>
  <c r="M43" i="12" s="1"/>
  <c r="M25" i="12"/>
  <c r="M40" i="12" s="1"/>
  <c r="M42" i="11"/>
  <c r="F48" i="11"/>
  <c r="F50" i="11" s="1"/>
  <c r="F55" i="11" s="1"/>
  <c r="J43" i="11"/>
  <c r="M43" i="11" s="1"/>
  <c r="M25" i="11"/>
  <c r="M40" i="11" s="1"/>
  <c r="F48" i="10"/>
  <c r="F50" i="10" s="1"/>
  <c r="F55" i="10" s="1"/>
  <c r="J43" i="10"/>
  <c r="M43" i="10" s="1"/>
  <c r="M42" i="10"/>
  <c r="M25" i="10"/>
  <c r="M40" i="10" s="1"/>
  <c r="M42" i="9"/>
  <c r="F48" i="9"/>
  <c r="F50" i="9" s="1"/>
  <c r="F55" i="9" s="1"/>
  <c r="J43" i="9"/>
  <c r="M43" i="9" s="1"/>
  <c r="M25" i="9"/>
  <c r="M40" i="9" s="1"/>
  <c r="M42" i="8"/>
  <c r="F48" i="8"/>
  <c r="F50" i="8" s="1"/>
  <c r="F55" i="8" s="1"/>
  <c r="J43" i="8"/>
  <c r="M43" i="8" s="1"/>
  <c r="M25" i="8"/>
  <c r="M40" i="8" s="1"/>
  <c r="M45" i="7"/>
  <c r="M42" i="7"/>
  <c r="F48" i="7"/>
  <c r="F50" i="7" s="1"/>
  <c r="F55" i="7" s="1"/>
  <c r="J43" i="7"/>
  <c r="M43" i="7" s="1"/>
  <c r="M25" i="7"/>
  <c r="M40" i="7" s="1"/>
  <c r="M42" i="6"/>
  <c r="F48" i="6"/>
  <c r="F50" i="6" s="1"/>
  <c r="F55" i="6" s="1"/>
  <c r="J43" i="6"/>
  <c r="M43" i="6" s="1"/>
  <c r="M25" i="6"/>
  <c r="M40" i="6" s="1"/>
  <c r="M42" i="5"/>
  <c r="F48" i="5"/>
  <c r="F50" i="5" s="1"/>
  <c r="F55" i="5" s="1"/>
  <c r="J43" i="5"/>
  <c r="M43" i="5" s="1"/>
  <c r="M25" i="5"/>
  <c r="M40" i="5" s="1"/>
  <c r="F48" i="4"/>
  <c r="F50" i="4" s="1"/>
  <c r="F55" i="4" s="1"/>
  <c r="J43" i="4"/>
  <c r="M43" i="4" s="1"/>
  <c r="M25" i="4"/>
  <c r="M40" i="4" s="1"/>
  <c r="M42" i="3"/>
  <c r="F48" i="3"/>
  <c r="F50" i="3" s="1"/>
  <c r="F55" i="3" s="1"/>
  <c r="J43" i="3"/>
  <c r="M43" i="3" s="1"/>
  <c r="M25" i="3"/>
  <c r="M40" i="3" s="1"/>
  <c r="M46" i="13" l="1"/>
  <c r="F56" i="13" s="1"/>
  <c r="F57" i="13" s="1"/>
  <c r="M46" i="12"/>
  <c r="F56" i="12" s="1"/>
  <c r="F57" i="12" s="1"/>
  <c r="M46" i="10"/>
  <c r="M9" i="10" s="1"/>
  <c r="B11" i="10" s="1"/>
  <c r="M46" i="11"/>
  <c r="F56" i="11" s="1"/>
  <c r="F57" i="11" s="1"/>
  <c r="M46" i="8"/>
  <c r="F56" i="8" s="1"/>
  <c r="F57" i="8" s="1"/>
  <c r="M46" i="9"/>
  <c r="F56" i="9" s="1"/>
  <c r="F57" i="9" s="1"/>
  <c r="M46" i="7"/>
  <c r="M9" i="7" s="1"/>
  <c r="B11" i="7" s="1"/>
  <c r="M46" i="6"/>
  <c r="F56" i="6" s="1"/>
  <c r="F57" i="6" s="1"/>
  <c r="M46" i="5"/>
  <c r="M46" i="4"/>
  <c r="M9" i="4" s="1"/>
  <c r="B11" i="4" s="1"/>
  <c r="M46" i="3"/>
  <c r="M9" i="3" s="1"/>
  <c r="B11" i="3" s="1"/>
  <c r="M9" i="11" l="1"/>
  <c r="B11" i="11" s="1"/>
  <c r="F56" i="10"/>
  <c r="F57" i="10" s="1"/>
  <c r="M9" i="12"/>
  <c r="B11" i="12" s="1"/>
  <c r="M9" i="8"/>
  <c r="B11" i="8" s="1"/>
  <c r="M9" i="13"/>
  <c r="B11" i="13" s="1"/>
  <c r="M9" i="9"/>
  <c r="B11" i="9" s="1"/>
  <c r="M9" i="6"/>
  <c r="B11" i="6" s="1"/>
  <c r="F56" i="7"/>
  <c r="F57" i="7" s="1"/>
  <c r="F56" i="4"/>
  <c r="F57" i="4" s="1"/>
  <c r="F56" i="5"/>
  <c r="F57" i="5" s="1"/>
  <c r="M9" i="5"/>
  <c r="B11" i="5" s="1"/>
  <c r="F56" i="3"/>
  <c r="F57" i="3" s="1"/>
  <c r="F48" i="2" l="1"/>
  <c r="F50" i="2" s="1"/>
  <c r="F55" i="2" s="1"/>
  <c r="J43" i="2"/>
  <c r="M43" i="2" s="1"/>
  <c r="M25" i="2"/>
  <c r="M40" i="2" s="1"/>
  <c r="M46" i="2" l="1"/>
  <c r="F56" i="2" s="1"/>
  <c r="F57" i="2" s="1"/>
  <c r="M9" i="2" l="1"/>
  <c r="B11" i="2" s="1"/>
  <c r="F48" i="1" l="1"/>
  <c r="F50" i="1" s="1"/>
  <c r="F55" i="1" s="1"/>
  <c r="J43" i="1"/>
  <c r="M43" i="1" s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<sst xmlns="http://schemas.openxmlformats.org/spreadsheetml/2006/main" count="8834" uniqueCount="285">
  <si>
    <t>FOLIO</t>
  </si>
  <si>
    <t xml:space="preserve">CUENTA </t>
  </si>
  <si>
    <t>ICAI-DA-F-04</t>
  </si>
  <si>
    <t>.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</si>
  <si>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</si>
  <si>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</si>
  <si>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</si>
  <si>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</si>
  <si>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</si>
  <si>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</si>
  <si>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 </t>
  </si>
  <si>
    <t xml:space="preserve"> </t>
  </si>
  <si>
    <t xml:space="preserve">durante los días del </t>
  </si>
  <si>
    <t xml:space="preserve">AL </t>
  </si>
  <si>
    <t xml:space="preserve"> de </t>
  </si>
  <si>
    <t xml:space="preserve">NOVIEMBRE </t>
  </si>
  <si>
    <t>Vehículo part.</t>
  </si>
  <si>
    <t xml:space="preserve">Vehículo Oficial  </t>
  </si>
  <si>
    <t>X</t>
  </si>
  <si>
    <t>Avión</t>
  </si>
  <si>
    <t>Otro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</si>
  <si>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</si>
  <si>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</si>
  <si>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</si>
  <si>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</si>
  <si>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</si>
  <si>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</si>
  <si>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</si>
  <si>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</si>
  <si>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</si>
  <si>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</si>
  <si>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</si>
  <si>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</si>
  <si>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</si>
  <si>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 xml:space="preserve">SALTILLO </t>
  </si>
  <si>
    <t xml:space="preserve">SAN PEDRO </t>
  </si>
  <si>
    <t>Km..</t>
  </si>
  <si>
    <t xml:space="preserve">FCO I MADERO </t>
  </si>
  <si>
    <t xml:space="preserve">TORREON </t>
  </si>
  <si>
    <t xml:space="preserve">VIESCA </t>
  </si>
  <si>
    <t xml:space="preserve">TRANSITO LOCAL 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</si>
  <si>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</si>
  <si>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</si>
  <si>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</si>
  <si>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</si>
  <si>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</si>
  <si>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</si>
  <si>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</si>
  <si>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</si>
  <si>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</si>
  <si>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</si>
  <si>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</si>
  <si>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</si>
  <si>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</si>
  <si>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</si>
  <si>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</si>
  <si>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</si>
  <si>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</si>
  <si>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</si>
  <si>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</si>
  <si>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</si>
  <si>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</si>
  <si>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</si>
  <si>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</si>
  <si>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</si>
  <si>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</si>
  <si>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</si>
  <si>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</si>
  <si>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MONTERREY </t>
  </si>
  <si>
    <t>SALTILLO</t>
  </si>
  <si>
    <t xml:space="preserve">MONICA CANSECO HERNANDEZ </t>
  </si>
  <si>
    <t xml:space="preserve">JEFA DEL DEPARTAMENTO DE SEGUIMIENTO </t>
  </si>
  <si>
    <t>(SEICIENTOS CUARENTA PESOS 00/100 MN)</t>
  </si>
  <si>
    <t xml:space="preserve">TALLER DE PARTICULARIDADES EN LA SUSTANCIACION DE LOS PROCEDIMIENTOS DE INVESTIGACION PREVIA Y VERIFICACION EN MATERIA DE PROTECCION DE DATOS PERSONALES EN EL SECTOR PUBLICO EL 07 NOVIEMBRE 2019 EN NUEVO LEON. </t>
  </si>
  <si>
    <t>CURSO DE PROTECCION DE DATOS PERSONALES , CERTIFICACION DE LA UTRCC EN MONCLOVA, COAH. DEL 06 AL 08 NOVIEMBRE 2019</t>
  </si>
  <si>
    <t xml:space="preserve">MONCLOVA </t>
  </si>
  <si>
    <t>MONCLOVA</t>
  </si>
  <si>
    <t>UTRCC</t>
  </si>
  <si>
    <t>TRANSITO LOCAL</t>
  </si>
  <si>
    <t xml:space="preserve">JUAN FERNANDO MARTINEZ MALDONA </t>
  </si>
  <si>
    <t xml:space="preserve">JEFA DEL DEPARTAMENTO DE NORMATIVIDAD </t>
  </si>
  <si>
    <t>(TRES MIL SETECIENTOS SESENTA Y SEIS  PESOS 40/100 MN)</t>
  </si>
  <si>
    <t>MESA DE COCREACION CON SOCIEDAD CIVIL REGION LAGUNA EL 06 NOVIEMBRE 2019</t>
  </si>
  <si>
    <t xml:space="preserve">SUBDIRECTOR DE GOBIERNO ABIERTO </t>
  </si>
  <si>
    <t>(DOS MIL OCHENTA Y DOS  PESOS 00/100 MN)</t>
  </si>
  <si>
    <t xml:space="preserve">LETICIA MARTINEZ FLORES </t>
  </si>
  <si>
    <t xml:space="preserve">DIRECTORA DE CAPACITACION Y CULTURA DE LA TRANSPARENCIA </t>
  </si>
  <si>
    <t>(SEICIENTOS CUARENTA  PESOS 00/100 MN)</t>
  </si>
  <si>
    <t xml:space="preserve">GOBIERNO ABIERTO ACCIONES PARA LA CONSTRUCCION DEL SEGUNDO PLAN DE ACCION LOCAL CON AUTORIDADES MUNICIPALES EL 06 NOVIEMBRE 2019 EN TORREON, COAH. </t>
  </si>
  <si>
    <t>(OCHOCIENTOS OCHENTA  PESOS 00/100 MN)</t>
  </si>
  <si>
    <t xml:space="preserve">LIC. BERTHA ICELA MATA ORTIZ </t>
  </si>
  <si>
    <t xml:space="preserve">COMISIONADA </t>
  </si>
  <si>
    <t>(TRES MIL CATORCE   PESOS 00/100 MN)</t>
  </si>
  <si>
    <t xml:space="preserve">PIEDRAS NEGRAS </t>
  </si>
  <si>
    <t xml:space="preserve">GOBIERNO ABIERTO ACCIONES PARA LA CONSTRUCCION DEL SEGUNDO PLAN DE ACCION LOCAL CON AUTORIDADES ESTATALES DEL  08 AL 10 NOVIEMBRE 2019 EN PIEDRAS NEGRAS, COAH. </t>
  </si>
  <si>
    <t>(CINCO MIL NOVECIENTOS CINCUENTA Y SEIS  PESOS 00/100 MN)</t>
  </si>
  <si>
    <t>XVIII ENCUENTRO DE LA RED DE TRANSPARENCIA Y ACCESO A LA INFORMACION EN LA CDMX DEL 10 AL 13 NOVIEMBRE 2019</t>
  </si>
  <si>
    <t xml:space="preserve">AEROPUERTO MTY </t>
  </si>
  <si>
    <t>CDMX</t>
  </si>
  <si>
    <t>(DIECISEISMIL CIENTO SESENTA PESOS 00/100 MN)</t>
  </si>
  <si>
    <t xml:space="preserve">C.P. JOSE MANUEL JIMENEZ Y MELENDEZ </t>
  </si>
  <si>
    <t>COMISIONADO</t>
  </si>
  <si>
    <t>SEGUNDO EJERCICIO DE GOBIERNO ABIERTO 07 Y 08 NOVIEMBRE 2019 EN PIEDRAS NEGRAS , COAH</t>
  </si>
  <si>
    <t>(CUATRO MIL NOVECIENTOS SETENTA Y CUATRO PESOS 00/100 MN)</t>
  </si>
  <si>
    <t>MESA DE CO CREACION CON SOCIEDAD CIVIL REGION NORTE EL  07 Y 08 NOVIEMBRE 2019 EN PIEDRAS NEGRAS , COAH</t>
  </si>
  <si>
    <t xml:space="preserve">IGNACIO GALINDO RAMIRE </t>
  </si>
  <si>
    <t>(TRES MIL QUINIENTOS TREINTA Y CUATRO PESOS 00/100 MN)</t>
  </si>
  <si>
    <t>ASESORIA Y CARGA DE FORMATOS DE LA PNT PROGRAMACION PERMANENTE CUMPLIMIENTOS DE S.O. DEL 05 AL 08 NOVIEMBRE 2019 EN LOS MUNICIPIOS DE VIESCA, FRANCISCO I MADERO, SAN PEDRO Y TORREON, COAH.</t>
  </si>
  <si>
    <t xml:space="preserve">FCO I. MADERO </t>
  </si>
  <si>
    <t xml:space="preserve">LUIS GERARDO CHAVEZ PATLAN </t>
  </si>
  <si>
    <t xml:space="preserve">AUXILIAR DE PNT - SIPOT </t>
  </si>
  <si>
    <t xml:space="preserve">ANDREA LOPEZ MARQUEZ </t>
  </si>
  <si>
    <t xml:space="preserve">JEFA DEL DEPARTAMENTO DE ASESORIA TEMATICA </t>
  </si>
  <si>
    <t>(CUATRO MIL  PESOS 00/100 MN)</t>
  </si>
  <si>
    <t xml:space="preserve">AUXILIR DE PNT - SIPOT </t>
  </si>
  <si>
    <t>(SEIS MIL CIENTO NOVENTA Y DOS  PESOS 40/100 MN)</t>
  </si>
  <si>
    <t>SEGUNDO EJERCICIO DE GOBIERNO ABIERTO 06 NOVIEMBRE 2019 EN TORREON , COAH</t>
  </si>
  <si>
    <t>(DOS MIL SEICIENTOS CUARENTA Y DOS  PESOS 00/100 MN)</t>
  </si>
  <si>
    <t>REUNION DEL SECRETARIADO TECNICO DE GOBIERNO ABIERTO EN LA REGION LAGUNA EL 06 NOVIEMBRE 2019</t>
  </si>
  <si>
    <t>TORREON</t>
  </si>
  <si>
    <t xml:space="preserve">LIC. LUIS GONZALEZ BRISEÑO </t>
  </si>
  <si>
    <t xml:space="preserve">COMISIONADO PRESIDENTE </t>
  </si>
  <si>
    <t>(TRES MIL CIENTO VENITI CUATRO  PESOS 00/100 MN)</t>
  </si>
  <si>
    <t xml:space="preserve">ARMANDO ZAMORA CRUZ </t>
  </si>
  <si>
    <t xml:space="preserve">AUXILIAR </t>
  </si>
  <si>
    <t>REUNION DEL SECRETARIADO TECNICO DE GOBIERNO ABIERTO EN LA REGION NORTE EL 07 Y 08 NOVIEMBRE 2019</t>
  </si>
  <si>
    <t>(CINCO MIL SEICIENTOS SESENTA Y SEIS PESOS 00/100 MN)</t>
  </si>
  <si>
    <t>(MIL SETECIENTOS SESENTA  PESOS 00/100 MN)</t>
  </si>
  <si>
    <t>OBTENER EVIDENCIA DE LA REUNION DE STGA EN TPRREON COAH. ENTRE ICAI- SERFIC- PARA REDES SOCIALES , MEDIOS Y ARCHIVO ICAI EL 06 NOV 2019 EN TORREON, COAH.</t>
  </si>
  <si>
    <t>JOSE MIGUEL VILLARELLO MUÑIZ</t>
  </si>
  <si>
    <t xml:space="preserve">JEFE DE UNIDAD DE COMUNICACIÓN SOCIAL Y DIFUSION </t>
  </si>
  <si>
    <t>TALLER DE PARTICULARIDADES EN LA SUSTANCIACION DE LOS PROCEDIMIENTOS DE INVESTIGACION PREVIA Y VERIFICACION EN MATERIA DE PROTECCION DE DATOS PERSONALES EN EL SECTOR PUBLICO EL 07 NOV 2019 EN NUEVO LEON .</t>
  </si>
  <si>
    <t xml:space="preserve">REYNALDO ROSAS CEPEDA </t>
  </si>
  <si>
    <t xml:space="preserve">DIRECTOR DE PROTECCION DE DATOS PERSONALES </t>
  </si>
  <si>
    <t>(NIL CUATROCIENTOS SESENTA Y CUATRO  PESOS 00/100 MN)</t>
  </si>
  <si>
    <t xml:space="preserve">MESA DE CO CREACION POR COMPROMISO  PLAN DE ACCION LOCAL 2° 07 Y 08 NOVIEMBRE 2019 EN PIEDRAS NEGRAS COAH. </t>
  </si>
  <si>
    <t>PIEDRAS NEGRAS</t>
  </si>
  <si>
    <t xml:space="preserve">LIC. MIGUEL ANGEL MEDINA TORRES </t>
  </si>
  <si>
    <t>DIRECTOR GENERAL</t>
  </si>
  <si>
    <t xml:space="preserve">CONCLUSION PROMOTORES DE LA TRANSPARENCIA DEL 13 AL 15 NOVIEMBRE 2019 EN MONCLOVA COAH.  </t>
  </si>
  <si>
    <t xml:space="preserve">ALFREDO SANCHEZ MARIN </t>
  </si>
  <si>
    <t xml:space="preserve">JEFE DE DEPARTAMENTO DE IMPULSO A LA CULTURA DE LA TRANSPARENCIA </t>
  </si>
  <si>
    <t xml:space="preserve">10 TAXIS </t>
  </si>
  <si>
    <t xml:space="preserve">LIC. FRANCISCO JAVIER DIEZ DE URDANIVIA DEL VALLE </t>
  </si>
  <si>
    <t xml:space="preserve">COMISIONADO </t>
  </si>
  <si>
    <t>(VEINTI Y UN MIL CUATROCIENTOS  PESOS 00/100 MN)</t>
  </si>
  <si>
    <t>TRANSPARENCIA COMO HERRAMIENTA PARA LA RENDICION DE CUENTA VISION INTERNACIONAL Y XVII EVENTO DE LA RED DE TRANSPARENCIA Y ACCESO A LA INFORMACION DEL 11 AL 15 DE NOVIEMBRE 2019</t>
  </si>
  <si>
    <t xml:space="preserve">IGNACIO GALINDO RAMIREZ </t>
  </si>
  <si>
    <t xml:space="preserve">SEMANA NACIONAL DE TRANSPARENCIA 2019 DEL 12 AL 15 NOVIEMBRE 2019 EN LA CDMX </t>
  </si>
  <si>
    <t xml:space="preserve">8 TAXIS </t>
  </si>
  <si>
    <t xml:space="preserve">CDMX </t>
  </si>
  <si>
    <t xml:space="preserve">AEROPUERTO CDMX </t>
  </si>
  <si>
    <t>(ONCE MIL DOCIENTOS OCHENTA PESOS 00/100 MN)</t>
  </si>
  <si>
    <t xml:space="preserve">SEMANA NACIONAL DE TRANSPARENCIA 2019 , TRANSPARENCIA COMO UNA HERRAMIENTA PARA LA RENDICION DE CUENTAS DEL 12 AL 15 NOVIEMBRE 2019 EN LA CDMX </t>
  </si>
  <si>
    <t>LIC. MIGUEL ANGEL MEDINA TORRES</t>
  </si>
  <si>
    <t xml:space="preserve">DIRECTOR GENERAL </t>
  </si>
  <si>
    <t>(DIECISEISMIL SEICIENTOS CINCUENTA PESOS 00/100 MN)</t>
  </si>
  <si>
    <t xml:space="preserve">SEMANA NACIONAL DE TRANSPARENCIA 2019 , DEL 12 AL 15 NOVIEMBRE 2019 EN LA CDMX </t>
  </si>
  <si>
    <t xml:space="preserve">DIRECTORA DE PLANEACION Y FORTALECIMIENTO INSTITUCIONAL </t>
  </si>
  <si>
    <t>(ONCE MIL DOCIENTO OCHENTA  PESOS 00/100 MN)</t>
  </si>
  <si>
    <t xml:space="preserve">LUIS ORLANDO RODRIGUEZ CARMONA </t>
  </si>
  <si>
    <t xml:space="preserve">AUXILIAR SERVICIOS GENERALES </t>
  </si>
  <si>
    <t>TRASLADO A COMISIOADO C.P. JOSE MANUEL JIMENEZ Y MELENDEZ A PIEDRAS NEGRAS COAH. LOS DIAS 07 Y 08 NOVIEMBRE 2019</t>
  </si>
  <si>
    <t>(DOS MIL DOCIENTOS CUARENTA  PESOS 00/100 MN)</t>
  </si>
  <si>
    <t xml:space="preserve">SEMANA NACIONAL DE TRANSPARENCIA 2019 DEL INAI  TRANSPARENCIA COMO UNA HERRAMIENTA PARA LA RENDICION DE CUENTAS DEL 12 AL 15 NOVIEMBRE 2019 EN LA CDMX </t>
  </si>
  <si>
    <t xml:space="preserve">LIC. MARIA DEL SOCORRO HERNANDEZ MANZANO </t>
  </si>
  <si>
    <t xml:space="preserve">CONTRALORA </t>
  </si>
  <si>
    <t>(DIECISEISMIL SEICIENTOS CINCUENTA   PESOS 00/100 MN)</t>
  </si>
  <si>
    <t xml:space="preserve">SEMANA NACIONAL DE TRANSPARENCIA 2019  DEL 12 AL 14 NOVIEMBRE 2019 EN LA CDMX </t>
  </si>
  <si>
    <t xml:space="preserve">LIC. QUETZALLI RUIZ FLORES </t>
  </si>
  <si>
    <t xml:space="preserve">DIRECTORA JURIDICA </t>
  </si>
  <si>
    <t>(SIETE MIL NOVECIENTOS OCHENTA  PESOS 00/100 MN)</t>
  </si>
  <si>
    <t xml:space="preserve">SEMANA NACIONAL DE TRANSPARENCIA 2019 ENCUENTRO DE LA RED DE TRANSPARENCIA Y ACCESO A LA INFORMACION PUBLICA  DEL 10 AL 13 NOVIEMBRE 2019 EN LA CDMX </t>
  </si>
  <si>
    <t>LIC.LUIS GONZALEZ BRISEÑO</t>
  </si>
  <si>
    <t>(DIECISEISMIL NOVECIENTOS TREINTA Y DOS  PESOS 00/100 MN)</t>
  </si>
  <si>
    <t>TRASLADO A COMISIONADO PRESIDENTE AL AEROPUERTO DE MONTERREY LOS DIAS 10 Y 13 DE NOVIEMBRE 2019</t>
  </si>
  <si>
    <t>(TRES MIL DOCIENTOS CUARENTA Y CUATRO PESOS 00/100 MN)</t>
  </si>
  <si>
    <t>SEMANA NACIONAL DE TRANSPARENCIA 2019 Y XVIII ENCUENTRO RTA EN LA CDMX DEL 12 AL 15 NOVIEMBRE 2019</t>
  </si>
  <si>
    <t>AEROPUERTO CDMX</t>
  </si>
  <si>
    <t xml:space="preserve">AEROPURTO MTY </t>
  </si>
  <si>
    <t>(DIECISEISMIL DOS PESOS 00/100 MN)</t>
  </si>
  <si>
    <t xml:space="preserve">JUAN FERNANDO MARTINEZ MALDONDA </t>
  </si>
  <si>
    <t>(TRES MIL SETECIENTOS SESENTA Y SEIS PESOS 40/100 MN)</t>
  </si>
  <si>
    <t xml:space="preserve">JEFE DE DEPARTAMENTO DE NORMATIVIDAD </t>
  </si>
  <si>
    <t xml:space="preserve">CAPACITACION ESTUDIANTES DE LA UTRCC  PROTECCION DE DATOS PERSONALES DEL 13 AL 15 NOVIEMBRE 2019 EN MONCLOVA, COAH </t>
  </si>
  <si>
    <t>TRASLADO A PERSONAL DE ICAI AL AEROPUERTO DE MONTERREY LOS DIAS 13 Y 15 DE NOVIEMBRE 2019</t>
  </si>
  <si>
    <t>AEROPUERTO MTY</t>
  </si>
  <si>
    <t>LUIS ORLANDO RODRIGUEZ CARMONA</t>
  </si>
  <si>
    <t xml:space="preserve">AUXILIAR DE SERVICIOS GENERALES </t>
  </si>
  <si>
    <t>(DOS MIL NOVECIENTOS SESENTA Y CUATRO  PESOS 40/100 MN)</t>
  </si>
  <si>
    <t>CURSO LA INFORMACION PUBLICA SEMILLA PARA EL CONOCIMIENTO DEL 20 AL 22 NOVIEMBRE 2019</t>
  </si>
  <si>
    <t xml:space="preserve">CUATROCIENEGAS </t>
  </si>
  <si>
    <t xml:space="preserve">SACRAMENTO </t>
  </si>
  <si>
    <t xml:space="preserve">NADADORES </t>
  </si>
  <si>
    <t>ABASOLO</t>
  </si>
  <si>
    <t xml:space="preserve">ABASOLO </t>
  </si>
  <si>
    <t>(CUATRO MIL CIENTO NOVENTA Y TRES  PESOS 60/100 MN)</t>
  </si>
  <si>
    <t>TRANSPARENCIA Y SOCIEDAD CIVIL 23 Y 24 NOVIEMBRE 2019, SEGUNDA CARRERA CONMEMORATIVA DEL DIA NACIONAL DEL MINISTERIO PUBLICO QUE ORGANIZA LA FISCALIA GENERAL DEL ESTADO EN PIEDRAS NEGRAS, COAH.</t>
  </si>
  <si>
    <t>(TRES MIL QUINIENTOS CUARENTA  PESOS 40/100 MN)</t>
  </si>
  <si>
    <t xml:space="preserve">TRASLADO A GENERAL CEPEDA A LA UNIVERSIDAD QUE SE ENCUENTRA UBICADA EN LA CARRETERA GENERAL CEPEDA </t>
  </si>
  <si>
    <t xml:space="preserve">GENERAL CEPEDA </t>
  </si>
  <si>
    <t>GENERAL CEPEDA</t>
  </si>
  <si>
    <t>(CUATROCIENTOS PESOS 40/100 MN)</t>
  </si>
  <si>
    <t xml:space="preserve">ELECCIONES DE LAS COMISIONES DEL SNT DEL 20 AL 23 NOVIEMBRE 2019 EN TOLUCA </t>
  </si>
  <si>
    <t>TOLUCA</t>
  </si>
  <si>
    <t xml:space="preserve">TOLUCA </t>
  </si>
  <si>
    <t>(OCHO MIL CINCUENTA PESOS PESOS 00/100 MN)</t>
  </si>
  <si>
    <t xml:space="preserve">TRASLADO DE COMISIONADO DEL INAI </t>
  </si>
  <si>
    <t>AUXILIAR</t>
  </si>
  <si>
    <t>(MIL SEICIENTOS VEINTI DOS  PESOS 00/100 MN)</t>
  </si>
  <si>
    <t xml:space="preserve">TRNSITO LOCAL </t>
  </si>
  <si>
    <t xml:space="preserve">EMISION DEL VOTO EN LA ELECCION DE LAS COORDINACIONES DEL SISTEMA NACIONAL DE TRANSPARENCIA DEL 20 AL 22 NOVIEMBRE 2019 </t>
  </si>
  <si>
    <t xml:space="preserve">6 TAXIS </t>
  </si>
  <si>
    <t xml:space="preserve">TRASLADO A TOLUCA </t>
  </si>
  <si>
    <t xml:space="preserve">COMISIONADO PREDISENTE </t>
  </si>
  <si>
    <t>(NUEVE MIL QUINIENTOS DOS  PESOS 00/100 MN)</t>
  </si>
  <si>
    <t>(NUEVE MIL TRECIENTOS DIEZ   PESOS 00/100 MN)</t>
  </si>
  <si>
    <t xml:space="preserve">MARIA EUGENIA GALINDO MARINES </t>
  </si>
  <si>
    <t xml:space="preserve">COMPLEMENTO DE VIATICO ELECCIONES DE LAS COMISIONES DEL SNT DEL 20 AL 23 NOVIEMBRE 2019 EN TOLUCA </t>
  </si>
  <si>
    <t>(DOS MIL OCHOCIENTOS CINCUENTA  PESOS 00/100 MN)</t>
  </si>
  <si>
    <t xml:space="preserve">CERTAMEN LA INFORMACION PUBLICA SEMILLA PARA EL CONOCIMIENTO  PROMOTORES DE LA TRANSPARENCIA DEL 26 AL 28 NOVIEMBRE 2019 EN MONCLOVA COAH.  </t>
  </si>
  <si>
    <t>CARRERA DIA DEL MINISTERIO PUBLICO QUE ORGANIZA LA FISCALIA GENERAL DEL ESTADO EN PIEDRAS NEGRAS, COAH. DEL 22 AL 24 NOVIEMBRE 2019.</t>
  </si>
  <si>
    <t>(DOS MIL TRECIENTOS SESENTA Y CUATRO  PESOS 80/100 MN)</t>
  </si>
  <si>
    <t>VIATICO PARA IR A RECOGER AL COMISIONADO PRESIDENTE LUIS GONZALEZ BRISEÑO AL AEROPUERTO DE MTY. 22 DE NOVIEMBRE 2019</t>
  </si>
  <si>
    <t>(MIL OCHOCIENTOS CUARENTA Y DOS  PESOS 00/100 MN)</t>
  </si>
  <si>
    <t>CAPACITACION AL INSTITUTO TECNOLOGICO DE ESTUDIOS SUPERIORES DE MONCLOVA  JORNADAS DE TRABAJO EL 27 NOVIEMBRE 2019</t>
  </si>
  <si>
    <t>LUIS GERARDO CHAVEZ PATLAN</t>
  </si>
  <si>
    <t xml:space="preserve">AUXILIAR PNT -SIPOT </t>
  </si>
  <si>
    <t>(MIL CUATROCIENTOS TREINTA PESOS 40/100 MN)</t>
  </si>
  <si>
    <t>JORNADAS DE TRANAJO CAPACITACION EN TORREON COAH EL 28 Y 29 NOVIEMBRE 2019</t>
  </si>
  <si>
    <t xml:space="preserve">JUAN ANTONIO ALVAREZ GAONA </t>
  </si>
  <si>
    <t xml:space="preserve">SUB DIRECTOR DE CAPACITACION A SUJETOS OBLIGADOS </t>
  </si>
  <si>
    <t xml:space="preserve">ANDREA FUENTES OSORIO </t>
  </si>
  <si>
    <t xml:space="preserve">JEFA DEL DEPARTAMENTO DE FORTALECIMIENTO A LA TRANSPARENCIA </t>
  </si>
  <si>
    <t xml:space="preserve">DIRECTORA DE CAPACITACION Y CULTURA  DE LA TRANSPARENCIA </t>
  </si>
  <si>
    <t>(DOS MIL TRECIENTOS VENTI DOS PESOS 00/100 MN)</t>
  </si>
  <si>
    <t>JORNADAS DE TRANAJO CAPACITACION EN TORREON COAH EL 29 NOVIEMBRE 2019</t>
  </si>
  <si>
    <t>PROMOTORES DE LA TRANSPARENCIA CERTIFICACION UTRCC EL 27 DE NOVIEMBRE 2019</t>
  </si>
  <si>
    <t>(MIL SEICIENTOS SETENETA PESOS 40/100 MN)</t>
  </si>
  <si>
    <t>CURSO DE CAPACITACION EN MATERIA DE LA LEY DE ARCHIVOS EL 29 NOVIEMBRE 2019 EN TORREON, COAH.</t>
  </si>
  <si>
    <t>VERONICA RAMOS TORRES</t>
  </si>
  <si>
    <t xml:space="preserve">DIRECTORA DE GESTION DOCUMENTAL Y PROCEDIMIENTOS </t>
  </si>
  <si>
    <t>CERTIFICACION DE LA UNIVERSIDAD TECNOLOGICA DE LA REGION LAGUNA CENTRO EL 27 NOVIEMBRE 2019 MONCLOVA, COAH.</t>
  </si>
  <si>
    <t>LIC. BERTHA ICELA MATA ORTIZ</t>
  </si>
  <si>
    <t>(DOS MIL DOCIENTOS OCENTA Y SEIS  PESOS 80/100 MN)</t>
  </si>
  <si>
    <t xml:space="preserve">CLAUSURA DEL DIPLOMADO A LOS SERVIDORES PUBLICOS DE LA REGION LAGUNA EL 29 NOV 2019 EN GOMEZ PALACIO DURANGO </t>
  </si>
  <si>
    <t xml:space="preserve">GOMEZ PALACIO DURANGO </t>
  </si>
  <si>
    <t>(TRES MIL TRECIENTOS CINCUENTA Y CINCO  PESOS 60/100 MN)</t>
  </si>
  <si>
    <t>2° INFORME DE GOBIERNO DEL GOBERNADOR DEL ESTADO TORREON COAH. 02 DICIEMBRE 2019</t>
  </si>
  <si>
    <t xml:space="preserve">DICIEMBRE </t>
  </si>
  <si>
    <t>(TRES MIL CATORCE PESOS 00/100 MN)</t>
  </si>
  <si>
    <t>(DOS MIL SETECIENTOS CUARENTA Y DOS  PESOS 00/100 MN)</t>
  </si>
  <si>
    <t xml:space="preserve">CAPACITACION EN MATERIA DE ACCESO A LA INFORMARCION  EL 29 NOVIEMBRE 2019 TORREON, COAH. </t>
  </si>
  <si>
    <t>NOVIEMBRE</t>
  </si>
  <si>
    <t xml:space="preserve">ISMAEL ALBERTO RIOS DELGADO </t>
  </si>
  <si>
    <t xml:space="preserve">JEFE DE ESTADISTICAS </t>
  </si>
  <si>
    <t xml:space="preserve">SE AGREGA VIATICO DE LUIS GERARDO CHAVEZ PATLAN </t>
  </si>
  <si>
    <t xml:space="preserve">DEBIDO A QUE NO CONTAMOS CON LAS FIRMAS NECESARIAS </t>
  </si>
  <si>
    <t>PARA SU CHEQUE .</t>
  </si>
  <si>
    <t>(DOS MIL SETENTA PESOS 40/100 MN)</t>
  </si>
  <si>
    <t xml:space="preserve">CERTIFICACION DE TECNOLOGIA DE LA REGION CENTRO EL 27 NOVIEMBRE 2019 MONCLOVA COAH. </t>
  </si>
  <si>
    <t>(DOS MIL TRECIENTOS NOVENTA Y SEIS  PESOS 80/100 MN)</t>
  </si>
  <si>
    <t xml:space="preserve">TRASLADO AL COMISIONADO PRESIDENTE LGB  CERTIFICACION DE TECNOLOGIA DE LA REGION CENTRO EL 27 NOVIEMBRE 2019 MONCLOVA COAH. </t>
  </si>
  <si>
    <t>ARMANDO ZAMORA CRUZ</t>
  </si>
  <si>
    <t>(SEICIENTOS CUARENT  PESOS 00/100 MN)</t>
  </si>
  <si>
    <t>DIPLOMADO , PROGRAMA DE CLAUSURA DEL DIPLOMADO A SERVIDORES PUBLICOS DE LA REGION LAGUNA EL 29 NOVIEMBRE 2019 GOMEZ PALACIO , DURANGO.</t>
  </si>
  <si>
    <t>(TRES MIL CUATROCIENTOS SESENTA Y CINCO  PESOS 60/100 MN)</t>
  </si>
  <si>
    <t>TRASLADO AL COMISIONADO DIPLOMADO , PROGRAMA DE CLAUSURA DEL DIPLOMADO A SERVIDORES PUBLICOS DE LA REGION LAGUNA EL 29 NOVIEMBRE 2019 GOMEZ PALACIO , DURANGO.</t>
  </si>
  <si>
    <t>2° INFORME DE GOBIERNO DEL GOBERNADO CONSTITUCIONAL DEL ESTADO  02 DICIEMBRE 2019 TORREON, COAH.</t>
  </si>
  <si>
    <t>DICIEMBRE</t>
  </si>
  <si>
    <t>(TRES MIL CIENTO VEINTICUATRO  PESOS 00/100 MN)</t>
  </si>
  <si>
    <t>TRASLADO AL COMISIONADO DIPLOMADO , 2° INFORME DE GOBIERNO DEL GOBERNADO CONSTITUCIONAL DEL ESTADO  02 DICIEMBRE 2019 TORREON, COAH.</t>
  </si>
  <si>
    <t xml:space="preserve"> 2° INFORME DE GOBIERNO DEL GOBERNADO CONSTITUCIONAL DEL ESTADO  02 DICIEMBRE 2019 TORREON, COAH.</t>
  </si>
  <si>
    <t xml:space="preserve">LIC. JAVIER DIEZ DE URDANIVIA DEL VALLE </t>
  </si>
  <si>
    <t>(DOS MIL SEICIENTOS CUARENTA Y DOS PESOS 00/100 MN)</t>
  </si>
  <si>
    <t>MARTIN ANOTONIO VALDES CASAS</t>
  </si>
  <si>
    <t xml:space="preserve">PROYECTISTA </t>
  </si>
  <si>
    <t>(DOS MIL NOVECIENTOS TREINTA Y SEIS  PESOS 80/100 MN)</t>
  </si>
  <si>
    <t xml:space="preserve">CLAUSURA DE DIPLOMADO DE TRANSPARENCIA Y ACCESO A LA INFORMACION PUBLICA Y PROTECCION DE DATOS PERSONALES 29 NOVIEMBRE 2019 GOMEZ PALACIO, DURANGO </t>
  </si>
  <si>
    <t xml:space="preserve">GOMEZ PALACIO </t>
  </si>
  <si>
    <t xml:space="preserve"> 2° INFORME DE GOBIERNO DEL GOBERNADO CONSTITUCIONAL DEL ESTADO   02 DICIEMBRE 2019 TORREON, COAH.</t>
  </si>
  <si>
    <t>CLAUSURA DE DIPLOMA DEL IDAIP 29 NOV 2019 GOMEZ PALACIO, DURANGO</t>
  </si>
  <si>
    <t>(DOS MIL OCHOCIENTOS NOVENTA Y SEIS PESOS 80/100 MN)</t>
  </si>
  <si>
    <t>TRASLADOS AL COMISIONADO C.P. JOSE MANUEL JIMENEZ Y MELENDEZ A GOMEZ PALACIO DURANGO Y TORREON COAH. LOS DIAS 29 NOVIEMBRE Y 02 DICIEMBRE 2019</t>
  </si>
  <si>
    <t>(MIL DOCIENTOS OCHENTA PESOS 00/100 MN)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</si>
</sst>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2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1"/>
      <color theme="1"/>
      <name val="Calibri"/>
      <family val="2"/>
      <scheme val="minor"/>
    </font>
    <font>
      <b/>
      <sz val="5"/>
      <name val="Arial"/>
      <family val="2"/>
    </font>
    <font>
      <sz val="6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164" fontId="1" fillId="0" borderId="0" applyFont="0" applyFill="0" applyBorder="0" applyAlignment="0" applyProtection="0"/>
    <xf numFmtId="44" fontId="9" fillId="0" borderId="0" applyFont="0" applyFill="0" applyBorder="0" applyAlignment="0" applyProtection="0"/>
  </cellStyleXfs>
  <cellXfs count="274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4" fillId="0" borderId="9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2" fillId="0" borderId="0" xfId="1" applyFont="1" applyFill="1"/>
    <xf numFmtId="0" fontId="4" fillId="0" borderId="13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11" xfId="1" applyFont="1" applyFill="1" applyBorder="1"/>
    <xf numFmtId="0" fontId="2" fillId="0" borderId="0" xfId="1" applyFont="1" applyAlignment="1">
      <alignment horizontal="center"/>
    </xf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8" fontId="4" fillId="0" borderId="24" xfId="1" applyNumberFormat="1" applyFont="1" applyBorder="1"/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4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4" fillId="0" borderId="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12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12" xfId="1" applyFont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  <xf numFmtId="0" fontId="11" fillId="0" borderId="11" xfId="1" applyFont="1" applyBorder="1" applyAlignment="1">
      <alignment horizontal="center"/>
    </xf>
    <xf numFmtId="44" fontId="2" fillId="0" borderId="5" xfId="3" applyFont="1" applyBorder="1" applyAlignment="1"/>
    <xf numFmtId="44" fontId="2" fillId="0" borderId="6" xfId="3" applyFont="1" applyBorder="1" applyAlignment="1"/>
    <xf numFmtId="0" fontId="10" fillId="0" borderId="21" xfId="1" applyFont="1" applyFill="1" applyBorder="1" applyAlignment="1">
      <alignment horizontal="center" wrapText="1"/>
    </xf>
    <xf numFmtId="0" fontId="10" fillId="0" borderId="7" xfId="1" applyFont="1" applyFill="1" applyBorder="1" applyAlignment="1">
      <alignment horizontal="center" wrapText="1"/>
    </xf>
    <xf numFmtId="0" fontId="2" fillId="0" borderId="15" xfId="1" applyFont="1" applyBorder="1" applyAlignment="1">
      <alignment horizontal="center" wrapText="1"/>
    </xf>
  </cellXfs>
  <cellStyles count="4">
    <cellStyle name="Moneda" xfId="3" builtinId="4"/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" Type="http://schemas.openxmlformats.org/officeDocument/2006/relationships/worksheet" Target="worksheets/sheet7.xml"/><Relationship Id="rId71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1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tabSelected="1" zoomScaleNormal="100" workbookViewId="0">
      <selection activeCell="P3" sqref="P3:Q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69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83"/>
      <c r="M4" s="183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83" t="s">
        <v>3</v>
      </c>
      <c r="M5" s="183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84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1280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87"/>
      <c r="B11" s="191">
        <f>$M$9</f>
        <v>1280</v>
      </c>
      <c r="C11" s="192"/>
      <c r="D11" s="193" t="s">
        <v>284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283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9">
        <v>29</v>
      </c>
      <c r="F16" s="184" t="s">
        <v>6</v>
      </c>
      <c r="G16" s="211" t="s">
        <v>15</v>
      </c>
      <c r="H16" s="199"/>
      <c r="I16" s="184" t="s">
        <v>13</v>
      </c>
      <c r="J16" s="189">
        <v>2</v>
      </c>
      <c r="K16" s="184" t="s">
        <v>14</v>
      </c>
      <c r="L16" s="211" t="s">
        <v>249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84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84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2</v>
      </c>
      <c r="E25" s="184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1280</v>
      </c>
      <c r="N25" s="230"/>
    </row>
    <row r="26" spans="1:22">
      <c r="A26" s="5"/>
      <c r="B26" s="22" t="s">
        <v>33</v>
      </c>
      <c r="C26" s="6"/>
      <c r="D26" s="25"/>
      <c r="E26" s="184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84" t="s">
        <v>29</v>
      </c>
      <c r="G27" s="199" t="s">
        <v>119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119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34</v>
      </c>
      <c r="D29" s="199"/>
      <c r="E29" s="199"/>
      <c r="F29" s="184" t="s">
        <v>29</v>
      </c>
      <c r="G29" s="199" t="s">
        <v>279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279</v>
      </c>
      <c r="D30" s="199"/>
      <c r="E30" s="199"/>
      <c r="F30" s="28" t="s">
        <v>29</v>
      </c>
      <c r="G30" s="199" t="s">
        <v>34</v>
      </c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84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84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84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84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84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84" t="s">
        <v>29</v>
      </c>
      <c r="G40" s="223"/>
      <c r="H40" s="223"/>
      <c r="I40" s="223"/>
      <c r="J40" s="31"/>
      <c r="K40" s="6" t="s">
        <v>36</v>
      </c>
      <c r="L40" s="188"/>
      <c r="M40" s="237">
        <f>M25</f>
        <v>1280</v>
      </c>
      <c r="N40" s="238"/>
    </row>
    <row r="41" spans="1:18">
      <c r="A41" s="5"/>
      <c r="B41" s="5"/>
      <c r="C41" s="223"/>
      <c r="D41" s="223"/>
      <c r="E41" s="223"/>
      <c r="F41" s="184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90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83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90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88"/>
      <c r="F46" s="249">
        <v>0</v>
      </c>
      <c r="G46" s="250"/>
      <c r="H46" s="190"/>
      <c r="I46" s="190"/>
      <c r="J46" s="190"/>
      <c r="K46" s="6" t="s">
        <v>49</v>
      </c>
      <c r="L46" s="188"/>
      <c r="M46" s="201">
        <f>M43+M42+M40+M44+M45</f>
        <v>1280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88"/>
      <c r="F47" s="241">
        <v>0</v>
      </c>
      <c r="G47" s="242"/>
      <c r="H47" s="190"/>
      <c r="I47" s="190"/>
      <c r="J47" s="190"/>
      <c r="K47" s="6" t="s">
        <v>51</v>
      </c>
      <c r="L47" s="18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88"/>
      <c r="F48" s="253">
        <f>SUM(F46:G47)</f>
        <v>0</v>
      </c>
      <c r="G48" s="254"/>
      <c r="H48" s="190"/>
      <c r="I48" s="190"/>
      <c r="J48" s="190"/>
      <c r="K48" s="6"/>
      <c r="L48" s="18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88"/>
      <c r="F49" s="241">
        <v>0</v>
      </c>
      <c r="G49" s="242"/>
      <c r="H49" s="190"/>
      <c r="I49" s="190"/>
      <c r="J49" s="190"/>
      <c r="K49" s="6"/>
      <c r="L49" s="18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88"/>
      <c r="F50" s="253">
        <f>SUM(F48:G49)</f>
        <v>0</v>
      </c>
      <c r="G50" s="254"/>
      <c r="H50" s="190"/>
      <c r="I50" s="190"/>
      <c r="J50" s="190"/>
      <c r="K50" s="6"/>
      <c r="L50" s="18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8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8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8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8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8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88"/>
      <c r="F56" s="257">
        <f>+M46-F55</f>
        <v>1280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1280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85"/>
      <c r="C59" s="184"/>
      <c r="D59" s="184"/>
      <c r="E59" s="184"/>
      <c r="F59" s="184"/>
      <c r="G59" s="184"/>
      <c r="H59" s="6"/>
      <c r="I59" s="184"/>
      <c r="J59" s="184"/>
      <c r="K59" s="184"/>
      <c r="L59" s="184"/>
      <c r="M59" s="184"/>
      <c r="N59" s="18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160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161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48:G48"/>
    <mergeCell ref="F49:G49"/>
    <mergeCell ref="F50:G50"/>
    <mergeCell ref="F51:G51"/>
    <mergeCell ref="F52:G52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Q14" sqref="Q14:R1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68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8"/>
      <c r="M4" s="17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8" t="s">
        <v>3</v>
      </c>
      <c r="M5" s="17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7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2642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81"/>
      <c r="B11" s="191">
        <f>$M$9</f>
        <v>2642</v>
      </c>
      <c r="C11" s="192"/>
      <c r="D11" s="193" t="s">
        <v>117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280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9">
        <v>2</v>
      </c>
      <c r="F16" s="176" t="s">
        <v>6</v>
      </c>
      <c r="G16" s="211" t="s">
        <v>249</v>
      </c>
      <c r="H16" s="199"/>
      <c r="I16" s="176" t="s">
        <v>13</v>
      </c>
      <c r="J16" s="179">
        <v>2</v>
      </c>
      <c r="K16" s="176" t="s">
        <v>14</v>
      </c>
      <c r="L16" s="211" t="s">
        <v>249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7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76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76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7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76" t="s">
        <v>29</v>
      </c>
      <c r="G27" s="199" t="s">
        <v>119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119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76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76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7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7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7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7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76" t="s">
        <v>29</v>
      </c>
      <c r="G40" s="223"/>
      <c r="H40" s="223"/>
      <c r="I40" s="223"/>
      <c r="J40" s="31"/>
      <c r="K40" s="6" t="s">
        <v>36</v>
      </c>
      <c r="L40" s="182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7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177" t="s">
        <v>33</v>
      </c>
      <c r="M43" s="225">
        <f>J43*J44</f>
        <v>992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8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77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82"/>
      <c r="F46" s="249">
        <v>0</v>
      </c>
      <c r="G46" s="250"/>
      <c r="H46" s="177"/>
      <c r="I46" s="177"/>
      <c r="J46" s="177"/>
      <c r="K46" s="6" t="s">
        <v>49</v>
      </c>
      <c r="L46" s="182"/>
      <c r="M46" s="201">
        <f>M43+M42+M40+M44+M45</f>
        <v>2642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82"/>
      <c r="F47" s="241">
        <v>0</v>
      </c>
      <c r="G47" s="242"/>
      <c r="H47" s="177"/>
      <c r="I47" s="177"/>
      <c r="J47" s="177"/>
      <c r="K47" s="6" t="s">
        <v>51</v>
      </c>
      <c r="L47" s="18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82"/>
      <c r="F48" s="253">
        <f>SUM(F46:G47)</f>
        <v>0</v>
      </c>
      <c r="G48" s="254"/>
      <c r="H48" s="177"/>
      <c r="I48" s="177"/>
      <c r="J48" s="177"/>
      <c r="K48" s="6"/>
      <c r="L48" s="18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82"/>
      <c r="F49" s="241">
        <v>0</v>
      </c>
      <c r="G49" s="242"/>
      <c r="H49" s="177"/>
      <c r="I49" s="177"/>
      <c r="J49" s="177"/>
      <c r="K49" s="6"/>
      <c r="L49" s="18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82"/>
      <c r="F50" s="253">
        <f>SUM(F48:G49)</f>
        <v>0</v>
      </c>
      <c r="G50" s="254"/>
      <c r="H50" s="177"/>
      <c r="I50" s="177"/>
      <c r="J50" s="177"/>
      <c r="K50" s="6"/>
      <c r="L50" s="18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8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8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8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8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8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82"/>
      <c r="F56" s="257">
        <f>+M46-F55</f>
        <v>2642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2642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75"/>
      <c r="C59" s="176"/>
      <c r="D59" s="176"/>
      <c r="E59" s="176"/>
      <c r="F59" s="176"/>
      <c r="G59" s="176"/>
      <c r="H59" s="6"/>
      <c r="I59" s="176"/>
      <c r="J59" s="176"/>
      <c r="K59" s="176"/>
      <c r="L59" s="176"/>
      <c r="M59" s="176"/>
      <c r="N59" s="18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67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8"/>
      <c r="M4" s="17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8" t="s">
        <v>3</v>
      </c>
      <c r="M5" s="17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7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2896.8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81"/>
      <c r="B11" s="191">
        <f>$M$9</f>
        <v>2896.8</v>
      </c>
      <c r="C11" s="192"/>
      <c r="D11" s="193" t="s">
        <v>282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281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9">
        <v>29</v>
      </c>
      <c r="F16" s="176" t="s">
        <v>6</v>
      </c>
      <c r="G16" s="199" t="s">
        <v>253</v>
      </c>
      <c r="H16" s="199"/>
      <c r="I16" s="176" t="s">
        <v>13</v>
      </c>
      <c r="J16" s="179">
        <v>29</v>
      </c>
      <c r="K16" s="176" t="s">
        <v>14</v>
      </c>
      <c r="L16" s="199" t="s">
        <v>253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7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76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76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7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76" t="s">
        <v>29</v>
      </c>
      <c r="G27" s="199" t="s">
        <v>119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119</v>
      </c>
      <c r="D28" s="199"/>
      <c r="E28" s="199"/>
      <c r="F28" s="28" t="s">
        <v>29</v>
      </c>
      <c r="G28" s="199" t="s">
        <v>279</v>
      </c>
      <c r="H28" s="199"/>
      <c r="I28" s="199"/>
      <c r="J28" s="27">
        <v>14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279</v>
      </c>
      <c r="D29" s="199"/>
      <c r="E29" s="199"/>
      <c r="F29" s="176" t="s">
        <v>29</v>
      </c>
      <c r="G29" s="199" t="s">
        <v>34</v>
      </c>
      <c r="H29" s="199"/>
      <c r="I29" s="199"/>
      <c r="J29" s="27">
        <v>299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40</v>
      </c>
      <c r="D30" s="199"/>
      <c r="E30" s="199"/>
      <c r="F30" s="28" t="s">
        <v>29</v>
      </c>
      <c r="G30" s="199" t="s">
        <v>40</v>
      </c>
      <c r="H30" s="199"/>
      <c r="I30" s="199"/>
      <c r="J30" s="27">
        <v>100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76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7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7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7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7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76" t="s">
        <v>29</v>
      </c>
      <c r="G40" s="223"/>
      <c r="H40" s="223"/>
      <c r="I40" s="223"/>
      <c r="J40" s="31"/>
      <c r="K40" s="6" t="s">
        <v>36</v>
      </c>
      <c r="L40" s="182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7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310*2</f>
        <v>620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673</v>
      </c>
      <c r="K43" s="42"/>
      <c r="L43" s="177" t="s">
        <v>33</v>
      </c>
      <c r="M43" s="225">
        <f>J43*J44</f>
        <v>1076.8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8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77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82"/>
      <c r="F46" s="249">
        <v>0</v>
      </c>
      <c r="G46" s="250"/>
      <c r="H46" s="177"/>
      <c r="I46" s="177"/>
      <c r="J46" s="177"/>
      <c r="K46" s="6" t="s">
        <v>49</v>
      </c>
      <c r="L46" s="182"/>
      <c r="M46" s="201">
        <f>M43+M42+M40+M44+M45</f>
        <v>2896.8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82"/>
      <c r="F47" s="241">
        <v>0</v>
      </c>
      <c r="G47" s="242"/>
      <c r="H47" s="177"/>
      <c r="I47" s="177"/>
      <c r="J47" s="177"/>
      <c r="K47" s="6" t="s">
        <v>51</v>
      </c>
      <c r="L47" s="18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82"/>
      <c r="F48" s="253">
        <f>SUM(F46:G47)</f>
        <v>0</v>
      </c>
      <c r="G48" s="254"/>
      <c r="H48" s="177"/>
      <c r="I48" s="177"/>
      <c r="J48" s="177"/>
      <c r="K48" s="6"/>
      <c r="L48" s="18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82"/>
      <c r="F49" s="241">
        <v>0</v>
      </c>
      <c r="G49" s="242"/>
      <c r="H49" s="177"/>
      <c r="I49" s="177"/>
      <c r="J49" s="177"/>
      <c r="K49" s="6"/>
      <c r="L49" s="18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82"/>
      <c r="F50" s="253">
        <f>SUM(F48:G49)</f>
        <v>0</v>
      </c>
      <c r="G50" s="254"/>
      <c r="H50" s="177"/>
      <c r="I50" s="177"/>
      <c r="J50" s="177"/>
      <c r="K50" s="6"/>
      <c r="L50" s="18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8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8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8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8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8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82"/>
      <c r="F56" s="257">
        <f>+M46-F55</f>
        <v>2896.8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2896.8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75"/>
      <c r="C59" s="176"/>
      <c r="D59" s="176"/>
      <c r="E59" s="176"/>
      <c r="F59" s="176"/>
      <c r="G59" s="176"/>
      <c r="H59" s="6"/>
      <c r="I59" s="176"/>
      <c r="J59" s="176"/>
      <c r="K59" s="176"/>
      <c r="L59" s="176"/>
      <c r="M59" s="176"/>
      <c r="N59" s="18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78"/>
  <sheetViews>
    <sheetView zoomScaleNormal="100" workbookViewId="0">
      <selection activeCell="T23" sqref="T2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66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8"/>
      <c r="M4" s="17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8" t="s">
        <v>3</v>
      </c>
      <c r="M5" s="17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27</v>
      </c>
      <c r="K8" s="17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2642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81"/>
      <c r="B11" s="191">
        <f>$M$9</f>
        <v>2642</v>
      </c>
      <c r="C11" s="192"/>
      <c r="D11" s="193" t="s">
        <v>117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272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9">
        <v>2</v>
      </c>
      <c r="F16" s="176" t="s">
        <v>6</v>
      </c>
      <c r="G16" s="199" t="s">
        <v>269</v>
      </c>
      <c r="H16" s="199"/>
      <c r="I16" s="176" t="s">
        <v>13</v>
      </c>
      <c r="J16" s="179">
        <v>2</v>
      </c>
      <c r="K16" s="176" t="s">
        <v>14</v>
      </c>
      <c r="L16" s="199" t="s">
        <v>269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7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76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76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7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76" t="s">
        <v>29</v>
      </c>
      <c r="G27" s="199" t="s">
        <v>119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119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76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76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7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7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7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7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76" t="s">
        <v>29</v>
      </c>
      <c r="G40" s="223"/>
      <c r="H40" s="223"/>
      <c r="I40" s="223"/>
      <c r="J40" s="31"/>
      <c r="K40" s="6" t="s">
        <v>36</v>
      </c>
      <c r="L40" s="182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7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177" t="s">
        <v>33</v>
      </c>
      <c r="M43" s="225">
        <f>J43*J44</f>
        <v>992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8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77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82"/>
      <c r="F46" s="249">
        <v>0</v>
      </c>
      <c r="G46" s="250"/>
      <c r="H46" s="177"/>
      <c r="I46" s="177"/>
      <c r="J46" s="177"/>
      <c r="K46" s="6" t="s">
        <v>49</v>
      </c>
      <c r="L46" s="182"/>
      <c r="M46" s="201">
        <f>M43+M42+M40+M44+M45</f>
        <v>2642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82"/>
      <c r="F47" s="241">
        <v>0</v>
      </c>
      <c r="G47" s="242"/>
      <c r="H47" s="177"/>
      <c r="I47" s="177"/>
      <c r="J47" s="177"/>
      <c r="K47" s="6" t="s">
        <v>51</v>
      </c>
      <c r="L47" s="18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82"/>
      <c r="F48" s="253">
        <f>SUM(F46:G47)</f>
        <v>0</v>
      </c>
      <c r="G48" s="254"/>
      <c r="H48" s="177"/>
      <c r="I48" s="177"/>
      <c r="J48" s="177"/>
      <c r="K48" s="6"/>
      <c r="L48" s="18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82"/>
      <c r="F49" s="241">
        <v>0</v>
      </c>
      <c r="G49" s="242"/>
      <c r="H49" s="177"/>
      <c r="I49" s="177"/>
      <c r="J49" s="177"/>
      <c r="K49" s="6"/>
      <c r="L49" s="18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82"/>
      <c r="F50" s="253">
        <f>SUM(F48:G49)</f>
        <v>0</v>
      </c>
      <c r="G50" s="254"/>
      <c r="H50" s="177"/>
      <c r="I50" s="177"/>
      <c r="J50" s="177"/>
      <c r="K50" s="6"/>
      <c r="L50" s="18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8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8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8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8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8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82"/>
      <c r="F56" s="257">
        <f>+M46-F55</f>
        <v>2642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2642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75"/>
      <c r="C59" s="176"/>
      <c r="D59" s="176"/>
      <c r="E59" s="176"/>
      <c r="F59" s="176"/>
      <c r="G59" s="176"/>
      <c r="H59" s="6"/>
      <c r="I59" s="176"/>
      <c r="J59" s="176"/>
      <c r="K59" s="176"/>
      <c r="L59" s="176"/>
      <c r="M59" s="176"/>
      <c r="N59" s="18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137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155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21:E21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C38:E38"/>
    <mergeCell ref="G38:I38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53:G53"/>
    <mergeCell ref="F54:G54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F51:G51"/>
    <mergeCell ref="F52:G52"/>
    <mergeCell ref="P54:Q54"/>
    <mergeCell ref="F55:G55"/>
    <mergeCell ref="F56:G56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/>
  <dimension ref="A1:V78"/>
  <sheetViews>
    <sheetView zoomScaleNormal="100" workbookViewId="0">
      <selection activeCell="S19" sqref="S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65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640</v>
      </c>
      <c r="C11" s="192"/>
      <c r="D11" s="193" t="s">
        <v>72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278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29</v>
      </c>
      <c r="F16" s="168" t="s">
        <v>6</v>
      </c>
      <c r="G16" s="199" t="s">
        <v>253</v>
      </c>
      <c r="H16" s="199"/>
      <c r="I16" s="168" t="s">
        <v>13</v>
      </c>
      <c r="J16" s="171">
        <v>29</v>
      </c>
      <c r="K16" s="16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268" t="s">
        <v>246</v>
      </c>
      <c r="H27" s="268"/>
      <c r="I27" s="268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268" t="s">
        <v>246</v>
      </c>
      <c r="D28" s="268"/>
      <c r="E28" s="268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69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275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276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/>
  <dimension ref="A1:V78"/>
  <sheetViews>
    <sheetView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2936.8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2936.8</v>
      </c>
      <c r="C11" s="192"/>
      <c r="D11" s="193" t="s">
        <v>277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278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29</v>
      </c>
      <c r="F16" s="168" t="s">
        <v>6</v>
      </c>
      <c r="G16" s="199" t="s">
        <v>15</v>
      </c>
      <c r="H16" s="199"/>
      <c r="I16" s="168" t="s">
        <v>13</v>
      </c>
      <c r="J16" s="171">
        <v>29</v>
      </c>
      <c r="K16" s="16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268" t="s">
        <v>246</v>
      </c>
      <c r="H27" s="268"/>
      <c r="I27" s="268"/>
      <c r="J27" s="27">
        <v>299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268" t="s">
        <v>246</v>
      </c>
      <c r="D28" s="268"/>
      <c r="E28" s="268"/>
      <c r="F28" s="28" t="s">
        <v>29</v>
      </c>
      <c r="G28" s="199" t="s">
        <v>34</v>
      </c>
      <c r="H28" s="199"/>
      <c r="I28" s="199"/>
      <c r="J28" s="27">
        <v>299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310*2</f>
        <v>620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698</v>
      </c>
      <c r="K43" s="42"/>
      <c r="L43" s="169" t="s">
        <v>33</v>
      </c>
      <c r="M43" s="225">
        <f>J43*J44</f>
        <v>1116.8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2936.8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2936.8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2936.8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273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3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63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640</v>
      </c>
      <c r="C11" s="192"/>
      <c r="D11" s="193" t="s">
        <v>72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272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</v>
      </c>
      <c r="F16" s="168" t="s">
        <v>6</v>
      </c>
      <c r="G16" s="199" t="s">
        <v>269</v>
      </c>
      <c r="H16" s="199"/>
      <c r="I16" s="168" t="s">
        <v>13</v>
      </c>
      <c r="J16" s="171">
        <v>2</v>
      </c>
      <c r="K16" s="168" t="s">
        <v>14</v>
      </c>
      <c r="L16" s="199" t="s">
        <v>269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199" t="s">
        <v>119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119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69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275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276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2"/>
  <dimension ref="A1:V78"/>
  <sheetViews>
    <sheetView zoomScaleNormal="100" workbookViewId="0">
      <selection activeCell="J12" sqref="J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62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2642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2642</v>
      </c>
      <c r="C11" s="192"/>
      <c r="D11" s="193" t="s">
        <v>274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272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</v>
      </c>
      <c r="F16" s="168" t="s">
        <v>6</v>
      </c>
      <c r="G16" s="199" t="s">
        <v>269</v>
      </c>
      <c r="H16" s="199"/>
      <c r="I16" s="168" t="s">
        <v>13</v>
      </c>
      <c r="J16" s="171">
        <v>2</v>
      </c>
      <c r="K16" s="168" t="s">
        <v>14</v>
      </c>
      <c r="L16" s="199" t="s">
        <v>269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199" t="s">
        <v>119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119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169" t="s">
        <v>33</v>
      </c>
      <c r="M43" s="225">
        <f>J43*J44</f>
        <v>992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2642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2642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2642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273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/>
  <dimension ref="A1:V78"/>
  <sheetViews>
    <sheetView zoomScaleNormal="100" workbookViewId="0">
      <selection activeCell="S13" sqref="S1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61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640</v>
      </c>
      <c r="C11" s="192"/>
      <c r="D11" s="193" t="s">
        <v>87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271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</v>
      </c>
      <c r="F16" s="168" t="s">
        <v>6</v>
      </c>
      <c r="G16" s="199" t="s">
        <v>269</v>
      </c>
      <c r="H16" s="199"/>
      <c r="I16" s="168" t="s">
        <v>13</v>
      </c>
      <c r="J16" s="171">
        <v>2</v>
      </c>
      <c r="K16" s="168" t="s">
        <v>14</v>
      </c>
      <c r="L16" s="199" t="s">
        <v>269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199" t="s">
        <v>119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119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69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263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60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3124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3124</v>
      </c>
      <c r="C11" s="192"/>
      <c r="D11" s="193" t="s">
        <v>270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268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</v>
      </c>
      <c r="F16" s="168" t="s">
        <v>6</v>
      </c>
      <c r="G16" s="199" t="s">
        <v>269</v>
      </c>
      <c r="H16" s="199"/>
      <c r="I16" s="168" t="s">
        <v>13</v>
      </c>
      <c r="J16" s="171">
        <v>2</v>
      </c>
      <c r="K16" s="168" t="s">
        <v>14</v>
      </c>
      <c r="L16" s="199" t="s">
        <v>269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199" t="s">
        <v>38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>
        <v>150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670</v>
      </c>
      <c r="K43" s="42"/>
      <c r="L43" s="169" t="s">
        <v>33</v>
      </c>
      <c r="M43" s="225">
        <f>J43*J44</f>
        <v>1474.0000000000002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3124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3124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3124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59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640</v>
      </c>
      <c r="C11" s="192"/>
      <c r="D11" s="193" t="s">
        <v>87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267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29</v>
      </c>
      <c r="F16" s="168" t="s">
        <v>6</v>
      </c>
      <c r="G16" s="199" t="s">
        <v>253</v>
      </c>
      <c r="H16" s="199"/>
      <c r="I16" s="168" t="s">
        <v>13</v>
      </c>
      <c r="J16" s="171">
        <v>29</v>
      </c>
      <c r="K16" s="16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268" t="s">
        <v>246</v>
      </c>
      <c r="H27" s="268"/>
      <c r="I27" s="268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268" t="s">
        <v>246</v>
      </c>
      <c r="D28" s="268"/>
      <c r="E28" s="268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69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263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8"/>
  <dimension ref="A1:V78"/>
  <sheetViews>
    <sheetView topLeftCell="A19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58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3465.6000000000004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3465.6000000000004</v>
      </c>
      <c r="C11" s="192"/>
      <c r="D11" s="193" t="s">
        <v>266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265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29</v>
      </c>
      <c r="F16" s="168" t="s">
        <v>6</v>
      </c>
      <c r="G16" s="199" t="s">
        <v>253</v>
      </c>
      <c r="H16" s="199"/>
      <c r="I16" s="168" t="s">
        <v>13</v>
      </c>
      <c r="J16" s="171">
        <v>29</v>
      </c>
      <c r="K16" s="16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268" t="s">
        <v>246</v>
      </c>
      <c r="H27" s="268"/>
      <c r="I27" s="268"/>
      <c r="J27" s="27">
        <v>299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268" t="s">
        <v>246</v>
      </c>
      <c r="D28" s="268"/>
      <c r="E28" s="268"/>
      <c r="F28" s="28" t="s">
        <v>29</v>
      </c>
      <c r="G28" s="199" t="s">
        <v>34</v>
      </c>
      <c r="H28" s="199"/>
      <c r="I28" s="199"/>
      <c r="J28" s="27">
        <v>299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>
        <v>150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310*2</f>
        <v>620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748</v>
      </c>
      <c r="K43" s="42"/>
      <c r="L43" s="169" t="s">
        <v>33</v>
      </c>
      <c r="M43" s="225">
        <f>J43*J44</f>
        <v>1645.6000000000001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3465.6000000000004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3465.6000000000004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3465.6000000000004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7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57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640</v>
      </c>
      <c r="C11" s="192"/>
      <c r="D11" s="193" t="s">
        <v>264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262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27</v>
      </c>
      <c r="F16" s="168" t="s">
        <v>6</v>
      </c>
      <c r="G16" s="199" t="s">
        <v>253</v>
      </c>
      <c r="H16" s="199"/>
      <c r="I16" s="168" t="s">
        <v>13</v>
      </c>
      <c r="J16" s="171">
        <v>27</v>
      </c>
      <c r="K16" s="16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199" t="s">
        <v>75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69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263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6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56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2396.8000000000002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2396.8000000000002</v>
      </c>
      <c r="C11" s="192"/>
      <c r="D11" s="193" t="s">
        <v>261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260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27</v>
      </c>
      <c r="F16" s="168" t="s">
        <v>6</v>
      </c>
      <c r="G16" s="199" t="s">
        <v>253</v>
      </c>
      <c r="H16" s="199"/>
      <c r="I16" s="168" t="s">
        <v>13</v>
      </c>
      <c r="J16" s="171">
        <v>27</v>
      </c>
      <c r="K16" s="16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199" t="s">
        <v>75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197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>
        <v>150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544</v>
      </c>
      <c r="K43" s="42"/>
      <c r="L43" s="169" t="s">
        <v>33</v>
      </c>
      <c r="M43" s="225">
        <f>J43*J44</f>
        <v>1196.8000000000002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2396.8000000000002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2396.8000000000002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2396.8000000000002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/>
  <dimension ref="A1:V78"/>
  <sheetViews>
    <sheetView zoomScaleNormal="100" workbookViewId="0">
      <selection activeCell="Q14" sqref="Q1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55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70"/>
      <c r="M4" s="17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70" t="s">
        <v>3</v>
      </c>
      <c r="M5" s="17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26</v>
      </c>
      <c r="K8" s="16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3"/>
      <c r="B11" s="191">
        <f>$M$9</f>
        <v>640</v>
      </c>
      <c r="C11" s="192"/>
      <c r="D11" s="193" t="s">
        <v>72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252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71">
        <v>29</v>
      </c>
      <c r="F16" s="168" t="s">
        <v>6</v>
      </c>
      <c r="G16" s="199" t="s">
        <v>253</v>
      </c>
      <c r="H16" s="199"/>
      <c r="I16" s="168" t="s">
        <v>13</v>
      </c>
      <c r="J16" s="171">
        <v>29</v>
      </c>
      <c r="K16" s="16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8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6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8" t="s">
        <v>29</v>
      </c>
      <c r="G27" s="199" t="s">
        <v>38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8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8" t="s">
        <v>29</v>
      </c>
      <c r="G40" s="223"/>
      <c r="H40" s="223"/>
      <c r="I40" s="223"/>
      <c r="J40" s="31"/>
      <c r="K40" s="6" t="s">
        <v>36</v>
      </c>
      <c r="L40" s="17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6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69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7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74"/>
      <c r="F46" s="249">
        <v>0</v>
      </c>
      <c r="G46" s="250"/>
      <c r="H46" s="169"/>
      <c r="I46" s="169"/>
      <c r="J46" s="169"/>
      <c r="K46" s="6" t="s">
        <v>49</v>
      </c>
      <c r="L46" s="17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74"/>
      <c r="F47" s="241">
        <v>0</v>
      </c>
      <c r="G47" s="242"/>
      <c r="H47" s="169"/>
      <c r="I47" s="169"/>
      <c r="J47" s="169"/>
      <c r="K47" s="6" t="s">
        <v>51</v>
      </c>
      <c r="L47" s="17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74"/>
      <c r="F48" s="253">
        <f>SUM(F46:G47)</f>
        <v>0</v>
      </c>
      <c r="G48" s="254"/>
      <c r="H48" s="169"/>
      <c r="I48" s="169"/>
      <c r="J48" s="169"/>
      <c r="K48" s="6"/>
      <c r="L48" s="17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74"/>
      <c r="F49" s="241">
        <v>0</v>
      </c>
      <c r="G49" s="242"/>
      <c r="H49" s="169"/>
      <c r="I49" s="169"/>
      <c r="J49" s="169"/>
      <c r="K49" s="6"/>
      <c r="L49" s="17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74"/>
      <c r="F50" s="253">
        <f>SUM(F48:G49)</f>
        <v>0</v>
      </c>
      <c r="G50" s="254"/>
      <c r="H50" s="169"/>
      <c r="I50" s="169"/>
      <c r="J50" s="169"/>
      <c r="K50" s="6"/>
      <c r="L50" s="17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7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7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7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7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7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7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67"/>
      <c r="C59" s="168"/>
      <c r="D59" s="168"/>
      <c r="E59" s="168"/>
      <c r="F59" s="168"/>
      <c r="G59" s="168"/>
      <c r="H59" s="6"/>
      <c r="I59" s="168"/>
      <c r="J59" s="168"/>
      <c r="K59" s="168"/>
      <c r="L59" s="168"/>
      <c r="M59" s="168"/>
      <c r="N59" s="17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254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255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C30:E30"/>
    <mergeCell ref="G30:I30"/>
    <mergeCell ref="C31:E31"/>
    <mergeCell ref="G31:I31"/>
    <mergeCell ref="C29:E29"/>
    <mergeCell ref="G29:I29"/>
    <mergeCell ref="F23:G23"/>
    <mergeCell ref="F24:G24"/>
    <mergeCell ref="C27:E27"/>
    <mergeCell ref="G27:I27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/>
  <dimension ref="A1:V78"/>
  <sheetViews>
    <sheetView zoomScaleNormal="100" workbookViewId="0">
      <selection activeCell="U13" sqref="U1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62"/>
      <c r="M4" s="16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62" t="s">
        <v>3</v>
      </c>
      <c r="M5" s="16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6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3014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65"/>
      <c r="B11" s="191">
        <f>$M$9</f>
        <v>3014</v>
      </c>
      <c r="C11" s="192"/>
      <c r="D11" s="193" t="s">
        <v>250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248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63">
        <v>2</v>
      </c>
      <c r="F16" s="160" t="s">
        <v>6</v>
      </c>
      <c r="G16" s="199" t="s">
        <v>249</v>
      </c>
      <c r="H16" s="199"/>
      <c r="I16" s="160" t="s">
        <v>13</v>
      </c>
      <c r="J16" s="163">
        <v>2</v>
      </c>
      <c r="K16" s="160" t="s">
        <v>14</v>
      </c>
      <c r="L16" s="199" t="s">
        <v>249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0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0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0" t="s">
        <v>29</v>
      </c>
      <c r="G27" s="199" t="s">
        <v>38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0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0" t="s">
        <v>29</v>
      </c>
      <c r="G40" s="223"/>
      <c r="H40" s="223"/>
      <c r="I40" s="223"/>
      <c r="J40" s="31"/>
      <c r="K40" s="6" t="s">
        <v>36</v>
      </c>
      <c r="L40" s="166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161" t="s">
        <v>33</v>
      </c>
      <c r="M43" s="225">
        <f>J43*J44</f>
        <v>1364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62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1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66"/>
      <c r="F46" s="249">
        <v>0</v>
      </c>
      <c r="G46" s="250"/>
      <c r="H46" s="161"/>
      <c r="I46" s="161"/>
      <c r="J46" s="161"/>
      <c r="K46" s="6" t="s">
        <v>49</v>
      </c>
      <c r="L46" s="166"/>
      <c r="M46" s="201">
        <f>M43+M42+M40+M44+M45</f>
        <v>3014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66"/>
      <c r="F47" s="241">
        <v>0</v>
      </c>
      <c r="G47" s="242"/>
      <c r="H47" s="161"/>
      <c r="I47" s="161"/>
      <c r="J47" s="161"/>
      <c r="K47" s="6" t="s">
        <v>51</v>
      </c>
      <c r="L47" s="16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66"/>
      <c r="F48" s="253">
        <f>SUM(F46:G47)</f>
        <v>0</v>
      </c>
      <c r="G48" s="254"/>
      <c r="H48" s="161"/>
      <c r="I48" s="161"/>
      <c r="J48" s="161"/>
      <c r="K48" s="6"/>
      <c r="L48" s="16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66"/>
      <c r="F49" s="241">
        <v>0</v>
      </c>
      <c r="G49" s="242"/>
      <c r="H49" s="161"/>
      <c r="I49" s="161"/>
      <c r="J49" s="161"/>
      <c r="K49" s="6"/>
      <c r="L49" s="16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66"/>
      <c r="F50" s="253">
        <f>SUM(F48:G49)</f>
        <v>0</v>
      </c>
      <c r="G50" s="254"/>
      <c r="H50" s="161"/>
      <c r="I50" s="161"/>
      <c r="J50" s="161"/>
      <c r="K50" s="6"/>
      <c r="L50" s="16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6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6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6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6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6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66"/>
      <c r="F56" s="257">
        <f>+M46-F55</f>
        <v>3014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3014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9"/>
      <c r="C59" s="160"/>
      <c r="D59" s="160"/>
      <c r="E59" s="160"/>
      <c r="F59" s="160"/>
      <c r="G59" s="160"/>
      <c r="H59" s="6"/>
      <c r="I59" s="160"/>
      <c r="J59" s="160"/>
      <c r="K59" s="160"/>
      <c r="L59" s="160"/>
      <c r="M59" s="160"/>
      <c r="N59" s="1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243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91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/>
  <dimension ref="A1:V78"/>
  <sheetViews>
    <sheetView topLeftCell="A13" zoomScaleNormal="100" workbookViewId="0">
      <selection activeCell="M42" sqref="M42:N4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53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62"/>
      <c r="M4" s="16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62" t="s">
        <v>3</v>
      </c>
      <c r="M5" s="16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6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3355.6000000000004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65"/>
      <c r="B11" s="191">
        <f>$M$9</f>
        <v>3355.6000000000004</v>
      </c>
      <c r="C11" s="192"/>
      <c r="D11" s="193" t="s">
        <v>247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245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63">
        <v>29</v>
      </c>
      <c r="F16" s="160" t="s">
        <v>6</v>
      </c>
      <c r="G16" s="199" t="s">
        <v>15</v>
      </c>
      <c r="H16" s="199"/>
      <c r="I16" s="160" t="s">
        <v>13</v>
      </c>
      <c r="J16" s="163">
        <v>29</v>
      </c>
      <c r="K16" s="16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0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0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0" t="s">
        <v>29</v>
      </c>
      <c r="G27" s="268" t="s">
        <v>246</v>
      </c>
      <c r="H27" s="268"/>
      <c r="I27" s="268"/>
      <c r="J27" s="27">
        <v>299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268" t="s">
        <v>246</v>
      </c>
      <c r="D28" s="268"/>
      <c r="E28" s="268"/>
      <c r="F28" s="28" t="s">
        <v>29</v>
      </c>
      <c r="G28" s="199" t="s">
        <v>34</v>
      </c>
      <c r="H28" s="199"/>
      <c r="I28" s="199"/>
      <c r="J28" s="27">
        <v>299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0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0" t="s">
        <v>29</v>
      </c>
      <c r="G40" s="223"/>
      <c r="H40" s="223"/>
      <c r="I40" s="223"/>
      <c r="J40" s="31"/>
      <c r="K40" s="6" t="s">
        <v>36</v>
      </c>
      <c r="L40" s="166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310*2</f>
        <v>620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698</v>
      </c>
      <c r="K43" s="42"/>
      <c r="L43" s="161" t="s">
        <v>33</v>
      </c>
      <c r="M43" s="225">
        <f>J43*J44</f>
        <v>1535.6000000000001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62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1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66"/>
      <c r="F46" s="249">
        <v>0</v>
      </c>
      <c r="G46" s="250"/>
      <c r="H46" s="161"/>
      <c r="I46" s="161"/>
      <c r="J46" s="161"/>
      <c r="K46" s="6" t="s">
        <v>49</v>
      </c>
      <c r="L46" s="166"/>
      <c r="M46" s="201">
        <f>M43+M42+M40+M44+M45</f>
        <v>3355.6000000000004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66"/>
      <c r="F47" s="241">
        <v>0</v>
      </c>
      <c r="G47" s="242"/>
      <c r="H47" s="161"/>
      <c r="I47" s="161"/>
      <c r="J47" s="161"/>
      <c r="K47" s="6" t="s">
        <v>51</v>
      </c>
      <c r="L47" s="16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66"/>
      <c r="F48" s="253">
        <f>SUM(F46:G47)</f>
        <v>0</v>
      </c>
      <c r="G48" s="254"/>
      <c r="H48" s="161"/>
      <c r="I48" s="161"/>
      <c r="J48" s="161"/>
      <c r="K48" s="6"/>
      <c r="L48" s="16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66"/>
      <c r="F49" s="241">
        <v>0</v>
      </c>
      <c r="G49" s="242"/>
      <c r="H49" s="161"/>
      <c r="I49" s="161"/>
      <c r="J49" s="161"/>
      <c r="K49" s="6"/>
      <c r="L49" s="16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66"/>
      <c r="F50" s="253">
        <f>SUM(F48:G49)</f>
        <v>0</v>
      </c>
      <c r="G50" s="254"/>
      <c r="H50" s="161"/>
      <c r="I50" s="161"/>
      <c r="J50" s="161"/>
      <c r="K50" s="6"/>
      <c r="L50" s="16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6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6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6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6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6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66"/>
      <c r="F56" s="257">
        <f>+M46-F55</f>
        <v>3355.6000000000004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3355.6000000000004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9"/>
      <c r="C59" s="160"/>
      <c r="D59" s="160"/>
      <c r="E59" s="160"/>
      <c r="F59" s="160"/>
      <c r="G59" s="160"/>
      <c r="H59" s="6"/>
      <c r="I59" s="160"/>
      <c r="J59" s="160"/>
      <c r="K59" s="160"/>
      <c r="L59" s="160"/>
      <c r="M59" s="160"/>
      <c r="N59" s="1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243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91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52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62"/>
      <c r="M4" s="16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62" t="s">
        <v>3</v>
      </c>
      <c r="M5" s="16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6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2286.8000000000002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65"/>
      <c r="B11" s="191">
        <f>$M$9</f>
        <v>2286.8000000000002</v>
      </c>
      <c r="C11" s="192"/>
      <c r="D11" s="193" t="s">
        <v>244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242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63">
        <v>27</v>
      </c>
      <c r="F16" s="160" t="s">
        <v>6</v>
      </c>
      <c r="G16" s="199" t="s">
        <v>15</v>
      </c>
      <c r="H16" s="199"/>
      <c r="I16" s="160" t="s">
        <v>13</v>
      </c>
      <c r="J16" s="163">
        <v>27</v>
      </c>
      <c r="K16" s="16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0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0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6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0" t="s">
        <v>29</v>
      </c>
      <c r="G27" s="199" t="s">
        <v>75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75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197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0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0" t="s">
        <v>29</v>
      </c>
      <c r="G40" s="223"/>
      <c r="H40" s="223"/>
      <c r="I40" s="223"/>
      <c r="J40" s="31"/>
      <c r="K40" s="6" t="s">
        <v>36</v>
      </c>
      <c r="L40" s="166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6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494</v>
      </c>
      <c r="K43" s="42"/>
      <c r="L43" s="161" t="s">
        <v>33</v>
      </c>
      <c r="M43" s="225">
        <f>J43*J44</f>
        <v>1086.8000000000002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62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1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66"/>
      <c r="F46" s="249">
        <v>0</v>
      </c>
      <c r="G46" s="250"/>
      <c r="H46" s="161"/>
      <c r="I46" s="161"/>
      <c r="J46" s="161"/>
      <c r="K46" s="6" t="s">
        <v>49</v>
      </c>
      <c r="L46" s="166"/>
      <c r="M46" s="201">
        <f>M43+M42+M40+M44+M45</f>
        <v>2286.8000000000002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66"/>
      <c r="F47" s="241">
        <v>0</v>
      </c>
      <c r="G47" s="242"/>
      <c r="H47" s="161"/>
      <c r="I47" s="161"/>
      <c r="J47" s="161"/>
      <c r="K47" s="6" t="s">
        <v>51</v>
      </c>
      <c r="L47" s="16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66"/>
      <c r="F48" s="253">
        <f>SUM(F46:G47)</f>
        <v>0</v>
      </c>
      <c r="G48" s="254"/>
      <c r="H48" s="161"/>
      <c r="I48" s="161"/>
      <c r="J48" s="161"/>
      <c r="K48" s="6"/>
      <c r="L48" s="16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66"/>
      <c r="F49" s="241">
        <v>0</v>
      </c>
      <c r="G49" s="242"/>
      <c r="H49" s="161"/>
      <c r="I49" s="161"/>
      <c r="J49" s="161"/>
      <c r="K49" s="6"/>
      <c r="L49" s="16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66"/>
      <c r="F50" s="253">
        <f>SUM(F48:G49)</f>
        <v>0</v>
      </c>
      <c r="G50" s="254"/>
      <c r="H50" s="161"/>
      <c r="I50" s="161"/>
      <c r="J50" s="161"/>
      <c r="K50" s="6"/>
      <c r="L50" s="16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6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6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6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6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6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66"/>
      <c r="F56" s="257">
        <f>+M46-F55</f>
        <v>2286.8000000000002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2286.8000000000002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9"/>
      <c r="C59" s="160"/>
      <c r="D59" s="160"/>
      <c r="E59" s="160"/>
      <c r="F59" s="160"/>
      <c r="G59" s="160"/>
      <c r="H59" s="6"/>
      <c r="I59" s="160"/>
      <c r="J59" s="160"/>
      <c r="K59" s="160"/>
      <c r="L59" s="160"/>
      <c r="M59" s="160"/>
      <c r="N59" s="1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243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91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/>
  <dimension ref="A1:V78"/>
  <sheetViews>
    <sheetView zoomScaleNormal="100" workbookViewId="0">
      <selection activeCell="W19" sqref="W1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51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62"/>
      <c r="M4" s="16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62" t="s">
        <v>3</v>
      </c>
      <c r="M5" s="16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6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2742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65"/>
      <c r="B11" s="191">
        <f>$M$9</f>
        <v>2742</v>
      </c>
      <c r="C11" s="192"/>
      <c r="D11" s="193" t="s">
        <v>251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239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63">
        <v>29</v>
      </c>
      <c r="F16" s="160" t="s">
        <v>6</v>
      </c>
      <c r="G16" s="199" t="s">
        <v>15</v>
      </c>
      <c r="H16" s="199"/>
      <c r="I16" s="160" t="s">
        <v>13</v>
      </c>
      <c r="J16" s="163">
        <v>29</v>
      </c>
      <c r="K16" s="16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0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0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880</v>
      </c>
      <c r="N25" s="230"/>
    </row>
    <row r="26" spans="1:22">
      <c r="A26" s="5"/>
      <c r="B26" s="22" t="s">
        <v>33</v>
      </c>
      <c r="C26" s="6"/>
      <c r="D26" s="25"/>
      <c r="E26" s="16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0" t="s">
        <v>29</v>
      </c>
      <c r="G27" s="199" t="s">
        <v>119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0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0" t="s">
        <v>29</v>
      </c>
      <c r="G40" s="223"/>
      <c r="H40" s="223"/>
      <c r="I40" s="223"/>
      <c r="J40" s="31"/>
      <c r="K40" s="6" t="s">
        <v>36</v>
      </c>
      <c r="L40" s="166"/>
      <c r="M40" s="237">
        <f>M25</f>
        <v>880</v>
      </c>
      <c r="N40" s="238"/>
    </row>
    <row r="41" spans="1:18">
      <c r="A41" s="5"/>
      <c r="B41" s="5"/>
      <c r="C41" s="223"/>
      <c r="D41" s="223"/>
      <c r="E41" s="223"/>
      <c r="F41" s="16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249*2</f>
        <v>498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161" t="s">
        <v>33</v>
      </c>
      <c r="M43" s="225">
        <f>J43*J44</f>
        <v>1364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62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1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66"/>
      <c r="F46" s="249">
        <v>0</v>
      </c>
      <c r="G46" s="250"/>
      <c r="H46" s="161"/>
      <c r="I46" s="161"/>
      <c r="J46" s="161"/>
      <c r="K46" s="6" t="s">
        <v>49</v>
      </c>
      <c r="L46" s="166"/>
      <c r="M46" s="201">
        <f>M43+M42+M40+M44+M45</f>
        <v>2742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66"/>
      <c r="F47" s="241">
        <v>0</v>
      </c>
      <c r="G47" s="242"/>
      <c r="H47" s="161"/>
      <c r="I47" s="161"/>
      <c r="J47" s="161"/>
      <c r="K47" s="6" t="s">
        <v>51</v>
      </c>
      <c r="L47" s="16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66"/>
      <c r="F48" s="253">
        <f>SUM(F46:G47)</f>
        <v>0</v>
      </c>
      <c r="G48" s="254"/>
      <c r="H48" s="161"/>
      <c r="I48" s="161"/>
      <c r="J48" s="161"/>
      <c r="K48" s="6"/>
      <c r="L48" s="16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66"/>
      <c r="F49" s="241">
        <v>0</v>
      </c>
      <c r="G49" s="242"/>
      <c r="H49" s="161"/>
      <c r="I49" s="161"/>
      <c r="J49" s="161"/>
      <c r="K49" s="6"/>
      <c r="L49" s="16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66"/>
      <c r="F50" s="253">
        <f>SUM(F48:G49)</f>
        <v>0</v>
      </c>
      <c r="G50" s="254"/>
      <c r="H50" s="161"/>
      <c r="I50" s="161"/>
      <c r="J50" s="161"/>
      <c r="K50" s="6"/>
      <c r="L50" s="16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6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6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6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6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6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66"/>
      <c r="F56" s="257">
        <f>+M46-F55</f>
        <v>2742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2742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9"/>
      <c r="C59" s="160"/>
      <c r="D59" s="160"/>
      <c r="E59" s="160"/>
      <c r="F59" s="160"/>
      <c r="G59" s="160"/>
      <c r="H59" s="6"/>
      <c r="I59" s="160"/>
      <c r="J59" s="160"/>
      <c r="K59" s="160"/>
      <c r="L59" s="160"/>
      <c r="M59" s="160"/>
      <c r="N59" s="1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240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241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50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62"/>
      <c r="M4" s="16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62" t="s">
        <v>3</v>
      </c>
      <c r="M5" s="16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6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1670.4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65"/>
      <c r="B11" s="191">
        <f>$M$9</f>
        <v>1670.4</v>
      </c>
      <c r="C11" s="192"/>
      <c r="D11" s="193" t="s">
        <v>238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237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63">
        <v>27</v>
      </c>
      <c r="F16" s="160" t="s">
        <v>6</v>
      </c>
      <c r="G16" s="199" t="s">
        <v>15</v>
      </c>
      <c r="H16" s="199"/>
      <c r="I16" s="160" t="s">
        <v>13</v>
      </c>
      <c r="J16" s="163">
        <v>27</v>
      </c>
      <c r="K16" s="16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0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0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880</v>
      </c>
      <c r="N25" s="230"/>
    </row>
    <row r="26" spans="1:22">
      <c r="A26" s="5"/>
      <c r="B26" s="22" t="s">
        <v>33</v>
      </c>
      <c r="C26" s="6"/>
      <c r="D26" s="25"/>
      <c r="E26" s="16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0" t="s">
        <v>29</v>
      </c>
      <c r="G27" s="199" t="s">
        <v>76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75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197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0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0" t="s">
        <v>29</v>
      </c>
      <c r="G40" s="223"/>
      <c r="H40" s="223"/>
      <c r="I40" s="223"/>
      <c r="J40" s="31"/>
      <c r="K40" s="6" t="s">
        <v>36</v>
      </c>
      <c r="L40" s="166"/>
      <c r="M40" s="237">
        <f>M25</f>
        <v>880</v>
      </c>
      <c r="N40" s="238"/>
    </row>
    <row r="41" spans="1:18">
      <c r="A41" s="5"/>
      <c r="B41" s="5"/>
      <c r="C41" s="223"/>
      <c r="D41" s="223"/>
      <c r="E41" s="223"/>
      <c r="F41" s="16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494</v>
      </c>
      <c r="K43" s="42"/>
      <c r="L43" s="161" t="s">
        <v>33</v>
      </c>
      <c r="M43" s="225">
        <f>J43*J44</f>
        <v>790.40000000000009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62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1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66"/>
      <c r="F46" s="249">
        <v>0</v>
      </c>
      <c r="G46" s="250"/>
      <c r="H46" s="161"/>
      <c r="I46" s="161"/>
      <c r="J46" s="161"/>
      <c r="K46" s="6" t="s">
        <v>49</v>
      </c>
      <c r="L46" s="166"/>
      <c r="M46" s="201">
        <f>M43+M42+M40+M44+M45</f>
        <v>1670.4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66"/>
      <c r="F47" s="241">
        <v>0</v>
      </c>
      <c r="G47" s="242"/>
      <c r="H47" s="161"/>
      <c r="I47" s="161"/>
      <c r="J47" s="161"/>
      <c r="K47" s="6" t="s">
        <v>51</v>
      </c>
      <c r="L47" s="16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66"/>
      <c r="F48" s="253">
        <f>SUM(F46:G47)</f>
        <v>0</v>
      </c>
      <c r="G48" s="254"/>
      <c r="H48" s="161"/>
      <c r="I48" s="161"/>
      <c r="J48" s="161"/>
      <c r="K48" s="6"/>
      <c r="L48" s="16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66"/>
      <c r="F49" s="241">
        <v>0</v>
      </c>
      <c r="G49" s="242"/>
      <c r="H49" s="161"/>
      <c r="I49" s="161"/>
      <c r="J49" s="161"/>
      <c r="K49" s="6"/>
      <c r="L49" s="16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66"/>
      <c r="F50" s="253">
        <f>SUM(F48:G49)</f>
        <v>0</v>
      </c>
      <c r="G50" s="254"/>
      <c r="H50" s="161"/>
      <c r="I50" s="161"/>
      <c r="J50" s="161"/>
      <c r="K50" s="6"/>
      <c r="L50" s="16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6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6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6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6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6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66"/>
      <c r="F56" s="257">
        <f>+M46-F55</f>
        <v>1670.4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1670.4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9"/>
      <c r="C59" s="160"/>
      <c r="D59" s="160"/>
      <c r="E59" s="160"/>
      <c r="F59" s="160"/>
      <c r="G59" s="160"/>
      <c r="H59" s="6"/>
      <c r="I59" s="160"/>
      <c r="J59" s="160"/>
      <c r="K59" s="160"/>
      <c r="L59" s="160"/>
      <c r="M59" s="160"/>
      <c r="N59" s="1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85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234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/>
  <dimension ref="A1:V78"/>
  <sheetViews>
    <sheetView topLeftCell="A19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49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62"/>
      <c r="M4" s="16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62" t="s">
        <v>3</v>
      </c>
      <c r="M5" s="16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6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2322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65"/>
      <c r="B11" s="191">
        <f>$M$9</f>
        <v>2322</v>
      </c>
      <c r="C11" s="192"/>
      <c r="D11" s="193" t="s">
        <v>235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236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63">
        <v>29</v>
      </c>
      <c r="F16" s="160" t="s">
        <v>6</v>
      </c>
      <c r="G16" s="199" t="s">
        <v>15</v>
      </c>
      <c r="H16" s="199"/>
      <c r="I16" s="160" t="s">
        <v>13</v>
      </c>
      <c r="J16" s="163">
        <v>29</v>
      </c>
      <c r="K16" s="16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60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0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880</v>
      </c>
      <c r="N25" s="230"/>
    </row>
    <row r="26" spans="1:22">
      <c r="A26" s="5"/>
      <c r="B26" s="22" t="s">
        <v>33</v>
      </c>
      <c r="C26" s="6"/>
      <c r="D26" s="25"/>
      <c r="E26" s="16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0" t="s">
        <v>29</v>
      </c>
      <c r="G27" s="199" t="s">
        <v>38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0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0" t="s">
        <v>29</v>
      </c>
      <c r="G40" s="223"/>
      <c r="H40" s="223"/>
      <c r="I40" s="223"/>
      <c r="J40" s="31"/>
      <c r="K40" s="6" t="s">
        <v>36</v>
      </c>
      <c r="L40" s="166"/>
      <c r="M40" s="237">
        <f>M25</f>
        <v>880</v>
      </c>
      <c r="N40" s="238"/>
    </row>
    <row r="41" spans="1:18">
      <c r="A41" s="5"/>
      <c r="B41" s="5"/>
      <c r="C41" s="223"/>
      <c r="D41" s="223"/>
      <c r="E41" s="223"/>
      <c r="F41" s="16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161" t="s">
        <v>33</v>
      </c>
      <c r="M43" s="225">
        <f>J43*J44</f>
        <v>992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62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61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66"/>
      <c r="F46" s="249">
        <v>0</v>
      </c>
      <c r="G46" s="250"/>
      <c r="H46" s="161"/>
      <c r="I46" s="161"/>
      <c r="J46" s="161"/>
      <c r="K46" s="6" t="s">
        <v>49</v>
      </c>
      <c r="L46" s="166"/>
      <c r="M46" s="201">
        <f>M43+M42+M40+M44+M45</f>
        <v>2322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66"/>
      <c r="F47" s="241">
        <v>0</v>
      </c>
      <c r="G47" s="242"/>
      <c r="H47" s="161"/>
      <c r="I47" s="161"/>
      <c r="J47" s="161"/>
      <c r="K47" s="6" t="s">
        <v>51</v>
      </c>
      <c r="L47" s="16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66"/>
      <c r="F48" s="253">
        <f>SUM(F46:G47)</f>
        <v>0</v>
      </c>
      <c r="G48" s="254"/>
      <c r="H48" s="161"/>
      <c r="I48" s="161"/>
      <c r="J48" s="161"/>
      <c r="K48" s="6"/>
      <c r="L48" s="16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66"/>
      <c r="F49" s="241">
        <v>0</v>
      </c>
      <c r="G49" s="242"/>
      <c r="H49" s="161"/>
      <c r="I49" s="161"/>
      <c r="J49" s="161"/>
      <c r="K49" s="6"/>
      <c r="L49" s="16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66"/>
      <c r="F50" s="253">
        <f>SUM(F48:G49)</f>
        <v>0</v>
      </c>
      <c r="G50" s="254"/>
      <c r="H50" s="161"/>
      <c r="I50" s="161"/>
      <c r="J50" s="161"/>
      <c r="K50" s="6"/>
      <c r="L50" s="16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6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6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6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6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6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66"/>
      <c r="F56" s="257">
        <f>+M46-F55</f>
        <v>2322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2322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9"/>
      <c r="C59" s="160"/>
      <c r="D59" s="160"/>
      <c r="E59" s="160"/>
      <c r="F59" s="160"/>
      <c r="G59" s="160"/>
      <c r="H59" s="6"/>
      <c r="I59" s="160"/>
      <c r="J59" s="160"/>
      <c r="K59" s="160"/>
      <c r="L59" s="160"/>
      <c r="M59" s="160"/>
      <c r="N59" s="1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85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234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48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54"/>
      <c r="M4" s="15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54" t="s">
        <v>3</v>
      </c>
      <c r="M5" s="15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5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1760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57"/>
      <c r="B11" s="191">
        <f>$M$9</f>
        <v>1760</v>
      </c>
      <c r="C11" s="192"/>
      <c r="D11" s="193" t="s">
        <v>127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229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55">
        <v>28</v>
      </c>
      <c r="F16" s="152" t="s">
        <v>6</v>
      </c>
      <c r="G16" s="199" t="s">
        <v>15</v>
      </c>
      <c r="H16" s="199"/>
      <c r="I16" s="152" t="s">
        <v>13</v>
      </c>
      <c r="J16" s="155">
        <v>29</v>
      </c>
      <c r="K16" s="15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2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2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1760</v>
      </c>
      <c r="N25" s="230"/>
    </row>
    <row r="26" spans="1:22">
      <c r="A26" s="5"/>
      <c r="B26" s="22" t="s">
        <v>33</v>
      </c>
      <c r="C26" s="6"/>
      <c r="D26" s="25"/>
      <c r="E26" s="15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2" t="s">
        <v>29</v>
      </c>
      <c r="G27" s="199" t="s">
        <v>38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2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2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2" t="s">
        <v>29</v>
      </c>
      <c r="G40" s="223"/>
      <c r="H40" s="223"/>
      <c r="I40" s="223"/>
      <c r="J40" s="31"/>
      <c r="K40" s="6" t="s">
        <v>36</v>
      </c>
      <c r="L40" s="158"/>
      <c r="M40" s="237">
        <f>M25</f>
        <v>1760</v>
      </c>
      <c r="N40" s="238"/>
    </row>
    <row r="41" spans="1:18">
      <c r="A41" s="5"/>
      <c r="B41" s="5"/>
      <c r="C41" s="223"/>
      <c r="D41" s="223"/>
      <c r="E41" s="223"/>
      <c r="F41" s="15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5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54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5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58"/>
      <c r="F46" s="249">
        <v>0</v>
      </c>
      <c r="G46" s="250"/>
      <c r="H46" s="153"/>
      <c r="I46" s="153"/>
      <c r="J46" s="153"/>
      <c r="K46" s="6" t="s">
        <v>49</v>
      </c>
      <c r="L46" s="158"/>
      <c r="M46" s="201">
        <f>M43+M42+M40+M44+M45</f>
        <v>1760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58"/>
      <c r="F47" s="241">
        <v>0</v>
      </c>
      <c r="G47" s="242"/>
      <c r="H47" s="153"/>
      <c r="I47" s="153"/>
      <c r="J47" s="153"/>
      <c r="K47" s="6" t="s">
        <v>51</v>
      </c>
      <c r="L47" s="15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58"/>
      <c r="F48" s="253">
        <f>SUM(F46:G47)</f>
        <v>0</v>
      </c>
      <c r="G48" s="254"/>
      <c r="H48" s="153"/>
      <c r="I48" s="153"/>
      <c r="J48" s="153"/>
      <c r="K48" s="6"/>
      <c r="L48" s="15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58"/>
      <c r="F49" s="241">
        <v>0</v>
      </c>
      <c r="G49" s="242"/>
      <c r="H49" s="153"/>
      <c r="I49" s="153"/>
      <c r="J49" s="153"/>
      <c r="K49" s="6"/>
      <c r="L49" s="15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58"/>
      <c r="F50" s="253">
        <f>SUM(F48:G49)</f>
        <v>0</v>
      </c>
      <c r="G50" s="254"/>
      <c r="H50" s="153"/>
      <c r="I50" s="153"/>
      <c r="J50" s="153"/>
      <c r="K50" s="6"/>
      <c r="L50" s="15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5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5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5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5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5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58"/>
      <c r="F56" s="257">
        <f>+M46-F55</f>
        <v>1760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1760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1"/>
      <c r="C59" s="152"/>
      <c r="D59" s="152"/>
      <c r="E59" s="152"/>
      <c r="F59" s="152"/>
      <c r="G59" s="152"/>
      <c r="H59" s="6"/>
      <c r="I59" s="152"/>
      <c r="J59" s="152"/>
      <c r="K59" s="152"/>
      <c r="L59" s="152"/>
      <c r="M59" s="152"/>
      <c r="N59" s="15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232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233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47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54"/>
      <c r="M4" s="15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54" t="s">
        <v>3</v>
      </c>
      <c r="M5" s="15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5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1760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57"/>
      <c r="B11" s="191">
        <f>$M$9</f>
        <v>1760</v>
      </c>
      <c r="C11" s="192"/>
      <c r="D11" s="193" t="s">
        <v>127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229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55">
        <v>28</v>
      </c>
      <c r="F16" s="152" t="s">
        <v>6</v>
      </c>
      <c r="G16" s="199" t="s">
        <v>15</v>
      </c>
      <c r="H16" s="199"/>
      <c r="I16" s="152" t="s">
        <v>13</v>
      </c>
      <c r="J16" s="155">
        <v>29</v>
      </c>
      <c r="K16" s="15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2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2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1760</v>
      </c>
      <c r="N25" s="230"/>
    </row>
    <row r="26" spans="1:22">
      <c r="A26" s="5"/>
      <c r="B26" s="22" t="s">
        <v>33</v>
      </c>
      <c r="C26" s="6"/>
      <c r="D26" s="25"/>
      <c r="E26" s="15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2" t="s">
        <v>29</v>
      </c>
      <c r="G27" s="199" t="s">
        <v>38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2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2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2" t="s">
        <v>29</v>
      </c>
      <c r="G40" s="223"/>
      <c r="H40" s="223"/>
      <c r="I40" s="223"/>
      <c r="J40" s="31"/>
      <c r="K40" s="6" t="s">
        <v>36</v>
      </c>
      <c r="L40" s="158"/>
      <c r="M40" s="237">
        <f>M25</f>
        <v>1760</v>
      </c>
      <c r="N40" s="238"/>
    </row>
    <row r="41" spans="1:18">
      <c r="A41" s="5"/>
      <c r="B41" s="5"/>
      <c r="C41" s="223"/>
      <c r="D41" s="223"/>
      <c r="E41" s="223"/>
      <c r="F41" s="15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5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54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5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58"/>
      <c r="F46" s="249">
        <v>0</v>
      </c>
      <c r="G46" s="250"/>
      <c r="H46" s="153"/>
      <c r="I46" s="153"/>
      <c r="J46" s="153"/>
      <c r="K46" s="6" t="s">
        <v>49</v>
      </c>
      <c r="L46" s="158"/>
      <c r="M46" s="201">
        <f>M43+M42+M40+M44+M45</f>
        <v>1760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58"/>
      <c r="F47" s="241">
        <v>0</v>
      </c>
      <c r="G47" s="242"/>
      <c r="H47" s="153"/>
      <c r="I47" s="153"/>
      <c r="J47" s="153"/>
      <c r="K47" s="6" t="s">
        <v>51</v>
      </c>
      <c r="L47" s="15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58"/>
      <c r="F48" s="253">
        <f>SUM(F46:G47)</f>
        <v>0</v>
      </c>
      <c r="G48" s="254"/>
      <c r="H48" s="153"/>
      <c r="I48" s="153"/>
      <c r="J48" s="153"/>
      <c r="K48" s="6"/>
      <c r="L48" s="15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58"/>
      <c r="F49" s="241">
        <v>0</v>
      </c>
      <c r="G49" s="242"/>
      <c r="H49" s="153"/>
      <c r="I49" s="153"/>
      <c r="J49" s="153"/>
      <c r="K49" s="6"/>
      <c r="L49" s="15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58"/>
      <c r="F50" s="253">
        <f>SUM(F48:G49)</f>
        <v>0</v>
      </c>
      <c r="G50" s="254"/>
      <c r="H50" s="153"/>
      <c r="I50" s="153"/>
      <c r="J50" s="153"/>
      <c r="K50" s="6"/>
      <c r="L50" s="15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5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5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5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5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5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58"/>
      <c r="F56" s="257">
        <f>+M46-F55</f>
        <v>1760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1760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1"/>
      <c r="C59" s="152"/>
      <c r="D59" s="152"/>
      <c r="E59" s="152"/>
      <c r="F59" s="152"/>
      <c r="G59" s="152"/>
      <c r="H59" s="6"/>
      <c r="I59" s="152"/>
      <c r="J59" s="152"/>
      <c r="K59" s="152"/>
      <c r="L59" s="152"/>
      <c r="M59" s="152"/>
      <c r="N59" s="15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230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231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/>
  <dimension ref="A1:V78"/>
  <sheetViews>
    <sheetView zoomScaleNormal="100" workbookViewId="0">
      <selection activeCell="P49" sqref="P4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46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54"/>
      <c r="M4" s="15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54" t="s">
        <v>3</v>
      </c>
      <c r="M5" s="15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5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2366.8000000000002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57"/>
      <c r="B11" s="191">
        <f>$M$9</f>
        <v>2366.8000000000002</v>
      </c>
      <c r="C11" s="192"/>
      <c r="D11" s="193" t="s">
        <v>259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225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55">
        <v>27</v>
      </c>
      <c r="F16" s="152" t="s">
        <v>6</v>
      </c>
      <c r="G16" s="199" t="s">
        <v>15</v>
      </c>
      <c r="H16" s="199"/>
      <c r="I16" s="152" t="s">
        <v>13</v>
      </c>
      <c r="J16" s="155">
        <v>27</v>
      </c>
      <c r="K16" s="15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2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2</v>
      </c>
      <c r="E25" s="152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1280</v>
      </c>
      <c r="N25" s="230"/>
    </row>
    <row r="26" spans="1:22">
      <c r="A26" s="5"/>
      <c r="B26" s="22" t="s">
        <v>33</v>
      </c>
      <c r="C26" s="6"/>
      <c r="D26" s="25"/>
      <c r="E26" s="15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2" t="s">
        <v>29</v>
      </c>
      <c r="G27" s="199" t="s">
        <v>75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75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197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2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2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2" t="s">
        <v>29</v>
      </c>
      <c r="G40" s="223"/>
      <c r="H40" s="223"/>
      <c r="I40" s="223"/>
      <c r="J40" s="31"/>
      <c r="K40" s="6" t="s">
        <v>36</v>
      </c>
      <c r="L40" s="158"/>
      <c r="M40" s="237">
        <f>M25</f>
        <v>1280</v>
      </c>
      <c r="N40" s="238"/>
    </row>
    <row r="41" spans="1:18">
      <c r="A41" s="5"/>
      <c r="B41" s="5"/>
      <c r="C41" s="223"/>
      <c r="D41" s="223"/>
      <c r="E41" s="223"/>
      <c r="F41" s="15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494</v>
      </c>
      <c r="K43" s="42"/>
      <c r="L43" s="153" t="s">
        <v>33</v>
      </c>
      <c r="M43" s="225">
        <f>J43*J44</f>
        <v>1086.8000000000002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54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5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58"/>
      <c r="F46" s="249">
        <v>0</v>
      </c>
      <c r="G46" s="250"/>
      <c r="H46" s="153"/>
      <c r="I46" s="153"/>
      <c r="J46" s="153"/>
      <c r="K46" s="6" t="s">
        <v>49</v>
      </c>
      <c r="L46" s="158"/>
      <c r="M46" s="201">
        <f>M43+M42+M40+M44+M45</f>
        <v>2366.8000000000002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58"/>
      <c r="F47" s="241">
        <v>0</v>
      </c>
      <c r="G47" s="242"/>
      <c r="H47" s="153"/>
      <c r="I47" s="153"/>
      <c r="J47" s="153"/>
      <c r="K47" s="6" t="s">
        <v>51</v>
      </c>
      <c r="L47" s="15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58"/>
      <c r="F48" s="253">
        <f>SUM(F46:G47)</f>
        <v>0</v>
      </c>
      <c r="G48" s="254"/>
      <c r="H48" s="153"/>
      <c r="I48" s="153"/>
      <c r="J48" s="153"/>
      <c r="K48" s="6"/>
      <c r="L48" s="15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58"/>
      <c r="F49" s="241">
        <v>0</v>
      </c>
      <c r="G49" s="242"/>
      <c r="H49" s="153"/>
      <c r="I49" s="153"/>
      <c r="J49" s="153"/>
      <c r="K49" s="6"/>
      <c r="L49" s="15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58"/>
      <c r="F50" s="253">
        <f>SUM(F48:G49)</f>
        <v>0</v>
      </c>
      <c r="G50" s="254"/>
      <c r="H50" s="153"/>
      <c r="I50" s="153"/>
      <c r="J50" s="153"/>
      <c r="K50" s="6"/>
      <c r="L50" s="15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5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58"/>
      <c r="F52" s="241">
        <v>0</v>
      </c>
      <c r="G52" s="242"/>
      <c r="H52" s="6"/>
      <c r="I52" s="54" t="s">
        <v>256</v>
      </c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58" t="s">
        <v>56</v>
      </c>
      <c r="F53" s="241">
        <v>0</v>
      </c>
      <c r="G53" s="242"/>
      <c r="H53" s="6"/>
      <c r="I53" s="70" t="s">
        <v>257</v>
      </c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58"/>
      <c r="F54" s="241">
        <v>0</v>
      </c>
      <c r="G54" s="242"/>
      <c r="H54" s="57"/>
      <c r="I54" s="54" t="s">
        <v>258</v>
      </c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5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58"/>
      <c r="F56" s="257">
        <f>+M46-F55</f>
        <v>2366.8000000000002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2366.8000000000002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1"/>
      <c r="C59" s="152"/>
      <c r="D59" s="152"/>
      <c r="E59" s="152"/>
      <c r="F59" s="152"/>
      <c r="G59" s="152"/>
      <c r="H59" s="6"/>
      <c r="I59" s="152"/>
      <c r="J59" s="152"/>
      <c r="K59" s="152"/>
      <c r="L59" s="152"/>
      <c r="M59" s="152"/>
      <c r="N59" s="15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111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112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/>
  <dimension ref="A1:V78"/>
  <sheetViews>
    <sheetView topLeftCell="A19" zoomScaleNormal="100" workbookViewId="0">
      <selection activeCell="T33" sqref="T3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45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54"/>
      <c r="M4" s="15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54" t="s">
        <v>3</v>
      </c>
      <c r="M5" s="15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25</v>
      </c>
      <c r="K8" s="15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57"/>
      <c r="B11" s="191">
        <f>$M$9</f>
        <v>640</v>
      </c>
      <c r="C11" s="192"/>
      <c r="D11" s="193" t="s">
        <v>228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225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55">
        <v>27</v>
      </c>
      <c r="F16" s="152" t="s">
        <v>6</v>
      </c>
      <c r="G16" s="199" t="s">
        <v>15</v>
      </c>
      <c r="H16" s="199"/>
      <c r="I16" s="152" t="s">
        <v>13</v>
      </c>
      <c r="J16" s="155">
        <v>27</v>
      </c>
      <c r="K16" s="15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2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2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5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2" t="s">
        <v>29</v>
      </c>
      <c r="G27" s="199" t="s">
        <v>75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75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2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2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2" t="s">
        <v>29</v>
      </c>
      <c r="G40" s="223"/>
      <c r="H40" s="223"/>
      <c r="I40" s="223"/>
      <c r="J40" s="31"/>
      <c r="K40" s="6" t="s">
        <v>36</v>
      </c>
      <c r="L40" s="158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5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15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54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5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58"/>
      <c r="F46" s="249">
        <v>0</v>
      </c>
      <c r="G46" s="250"/>
      <c r="H46" s="153"/>
      <c r="I46" s="153"/>
      <c r="J46" s="153"/>
      <c r="K46" s="6" t="s">
        <v>49</v>
      </c>
      <c r="L46" s="158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58"/>
      <c r="F47" s="241">
        <v>0</v>
      </c>
      <c r="G47" s="242"/>
      <c r="H47" s="153"/>
      <c r="I47" s="153"/>
      <c r="J47" s="153"/>
      <c r="K47" s="6" t="s">
        <v>51</v>
      </c>
      <c r="L47" s="15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58"/>
      <c r="F48" s="253">
        <f>SUM(F46:G47)</f>
        <v>0</v>
      </c>
      <c r="G48" s="254"/>
      <c r="H48" s="153"/>
      <c r="I48" s="153"/>
      <c r="J48" s="153"/>
      <c r="K48" s="6"/>
      <c r="L48" s="15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58"/>
      <c r="F49" s="241">
        <v>0</v>
      </c>
      <c r="G49" s="242"/>
      <c r="H49" s="153"/>
      <c r="I49" s="153"/>
      <c r="J49" s="153"/>
      <c r="K49" s="6"/>
      <c r="L49" s="15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58"/>
      <c r="F50" s="253">
        <f>SUM(F48:G49)</f>
        <v>0</v>
      </c>
      <c r="G50" s="254"/>
      <c r="H50" s="153"/>
      <c r="I50" s="153"/>
      <c r="J50" s="153"/>
      <c r="K50" s="6"/>
      <c r="L50" s="15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5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5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5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5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5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58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51"/>
      <c r="C59" s="152"/>
      <c r="D59" s="152"/>
      <c r="E59" s="152"/>
      <c r="F59" s="152"/>
      <c r="G59" s="152"/>
      <c r="H59" s="6"/>
      <c r="I59" s="152"/>
      <c r="J59" s="152"/>
      <c r="K59" s="152"/>
      <c r="L59" s="152"/>
      <c r="M59" s="152"/>
      <c r="N59" s="15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226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227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/>
  <dimension ref="A1:V78"/>
  <sheetViews>
    <sheetView topLeftCell="A34" zoomScaleNormal="100" workbookViewId="0">
      <selection activeCell="T62" sqref="T6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46"/>
      <c r="M4" s="14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46" t="s">
        <v>3</v>
      </c>
      <c r="M5" s="14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22</v>
      </c>
      <c r="K8" s="144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1842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49"/>
      <c r="B11" s="191">
        <f>$M$9</f>
        <v>1842</v>
      </c>
      <c r="C11" s="192"/>
      <c r="D11" s="193" t="s">
        <v>224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223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47">
        <v>22</v>
      </c>
      <c r="F16" s="144" t="s">
        <v>6</v>
      </c>
      <c r="G16" s="199" t="s">
        <v>15</v>
      </c>
      <c r="H16" s="199"/>
      <c r="I16" s="144" t="s">
        <v>13</v>
      </c>
      <c r="J16" s="147">
        <v>22</v>
      </c>
      <c r="K16" s="144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44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44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44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44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44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186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44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44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44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44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44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44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44" t="s">
        <v>29</v>
      </c>
      <c r="G40" s="223"/>
      <c r="H40" s="223"/>
      <c r="I40" s="223"/>
      <c r="J40" s="31"/>
      <c r="K40" s="6" t="s">
        <v>36</v>
      </c>
      <c r="L40" s="150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44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249*2</f>
        <v>498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320</v>
      </c>
      <c r="K43" s="42"/>
      <c r="L43" s="145" t="s">
        <v>33</v>
      </c>
      <c r="M43" s="225">
        <f>J43*J44</f>
        <v>704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46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45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50"/>
      <c r="F46" s="249">
        <v>0</v>
      </c>
      <c r="G46" s="250"/>
      <c r="H46" s="145"/>
      <c r="I46" s="145"/>
      <c r="J46" s="145"/>
      <c r="K46" s="6" t="s">
        <v>49</v>
      </c>
      <c r="L46" s="150"/>
      <c r="M46" s="201">
        <f>M43+M42+M40+M44+M45</f>
        <v>1842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50"/>
      <c r="F47" s="241">
        <v>0</v>
      </c>
      <c r="G47" s="242"/>
      <c r="H47" s="145"/>
      <c r="I47" s="145"/>
      <c r="J47" s="145"/>
      <c r="K47" s="6" t="s">
        <v>51</v>
      </c>
      <c r="L47" s="150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50"/>
      <c r="F48" s="253">
        <f>SUM(F46:G47)</f>
        <v>0</v>
      </c>
      <c r="G48" s="254"/>
      <c r="H48" s="145"/>
      <c r="I48" s="145"/>
      <c r="J48" s="145"/>
      <c r="K48" s="6"/>
      <c r="L48" s="150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50"/>
      <c r="F49" s="241">
        <v>0</v>
      </c>
      <c r="G49" s="242"/>
      <c r="H49" s="145"/>
      <c r="I49" s="145"/>
      <c r="J49" s="145"/>
      <c r="K49" s="6"/>
      <c r="L49" s="150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50"/>
      <c r="F50" s="253">
        <f>SUM(F48:G49)</f>
        <v>0</v>
      </c>
      <c r="G50" s="254"/>
      <c r="H50" s="145"/>
      <c r="I50" s="145"/>
      <c r="J50" s="145"/>
      <c r="K50" s="6"/>
      <c r="L50" s="150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50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50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50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50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50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50"/>
      <c r="F56" s="257">
        <f>+M46-F55</f>
        <v>1842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1842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43"/>
      <c r="C59" s="144"/>
      <c r="D59" s="144"/>
      <c r="E59" s="144"/>
      <c r="F59" s="144"/>
      <c r="G59" s="144"/>
      <c r="H59" s="6"/>
      <c r="I59" s="144"/>
      <c r="J59" s="144"/>
      <c r="K59" s="144"/>
      <c r="L59" s="144"/>
      <c r="M59" s="144"/>
      <c r="N59" s="148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/>
  <dimension ref="A1:V78"/>
  <sheetViews>
    <sheetView zoomScaleNormal="100" workbookViewId="0">
      <selection activeCell="Q17" sqref="Q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43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8"/>
      <c r="M4" s="13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8" t="s">
        <v>3</v>
      </c>
      <c r="M5" s="13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21</v>
      </c>
      <c r="K8" s="13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2364.8000000000002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41"/>
      <c r="B11" s="191">
        <f>$M$9</f>
        <v>2364.8000000000002</v>
      </c>
      <c r="C11" s="192"/>
      <c r="D11" s="193" t="s">
        <v>222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221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39">
        <v>22</v>
      </c>
      <c r="F16" s="136" t="s">
        <v>6</v>
      </c>
      <c r="G16" s="199" t="s">
        <v>15</v>
      </c>
      <c r="H16" s="199"/>
      <c r="I16" s="136" t="s">
        <v>13</v>
      </c>
      <c r="J16" s="139">
        <v>24</v>
      </c>
      <c r="K16" s="13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3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36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/>
      <c r="E25" s="136" t="s">
        <v>29</v>
      </c>
      <c r="F25" s="229"/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0</v>
      </c>
      <c r="N25" s="230"/>
    </row>
    <row r="26" spans="1:22">
      <c r="A26" s="5"/>
      <c r="B26" s="22" t="s">
        <v>33</v>
      </c>
      <c r="C26" s="6"/>
      <c r="D26" s="25"/>
      <c r="E26" s="13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36" t="s">
        <v>29</v>
      </c>
      <c r="G27" s="199" t="s">
        <v>93</v>
      </c>
      <c r="H27" s="199"/>
      <c r="I27" s="199"/>
      <c r="J27" s="27">
        <v>437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437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36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36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3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3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3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3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36" t="s">
        <v>29</v>
      </c>
      <c r="G40" s="223"/>
      <c r="H40" s="223"/>
      <c r="I40" s="223"/>
      <c r="J40" s="31"/>
      <c r="K40" s="6" t="s">
        <v>36</v>
      </c>
      <c r="L40" s="142"/>
      <c r="M40" s="237">
        <f>M25</f>
        <v>0</v>
      </c>
      <c r="N40" s="238"/>
    </row>
    <row r="41" spans="1:18">
      <c r="A41" s="5"/>
      <c r="B41" s="5"/>
      <c r="C41" s="223"/>
      <c r="D41" s="223"/>
      <c r="E41" s="223"/>
      <c r="F41" s="13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111*2</f>
        <v>222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974</v>
      </c>
      <c r="K43" s="42"/>
      <c r="L43" s="137" t="s">
        <v>33</v>
      </c>
      <c r="M43" s="225">
        <f>J43*J44</f>
        <v>2142.8000000000002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8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37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42"/>
      <c r="F46" s="249">
        <v>0</v>
      </c>
      <c r="G46" s="250"/>
      <c r="H46" s="137"/>
      <c r="I46" s="137"/>
      <c r="J46" s="137"/>
      <c r="K46" s="6" t="s">
        <v>49</v>
      </c>
      <c r="L46" s="142"/>
      <c r="M46" s="201">
        <f>M43+M42+M40+M44+M45</f>
        <v>2364.8000000000002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42"/>
      <c r="F47" s="241">
        <v>0</v>
      </c>
      <c r="G47" s="242"/>
      <c r="H47" s="137"/>
      <c r="I47" s="137"/>
      <c r="J47" s="137"/>
      <c r="K47" s="6" t="s">
        <v>51</v>
      </c>
      <c r="L47" s="14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42"/>
      <c r="F48" s="253">
        <f>SUM(F46:G47)</f>
        <v>0</v>
      </c>
      <c r="G48" s="254"/>
      <c r="H48" s="137"/>
      <c r="I48" s="137"/>
      <c r="J48" s="137"/>
      <c r="K48" s="6"/>
      <c r="L48" s="14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42"/>
      <c r="F49" s="241">
        <v>0</v>
      </c>
      <c r="G49" s="242"/>
      <c r="H49" s="137"/>
      <c r="I49" s="137"/>
      <c r="J49" s="137"/>
      <c r="K49" s="6"/>
      <c r="L49" s="14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42"/>
      <c r="F50" s="253">
        <f>SUM(F48:G49)</f>
        <v>0</v>
      </c>
      <c r="G50" s="254"/>
      <c r="H50" s="137"/>
      <c r="I50" s="137"/>
      <c r="J50" s="137"/>
      <c r="K50" s="6"/>
      <c r="L50" s="14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4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4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4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4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4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42"/>
      <c r="F56" s="257">
        <f>+M46-F55</f>
        <v>2364.8000000000002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2364.8000000000002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35"/>
      <c r="C59" s="136"/>
      <c r="D59" s="136"/>
      <c r="E59" s="136"/>
      <c r="F59" s="136"/>
      <c r="G59" s="136"/>
      <c r="H59" s="6"/>
      <c r="I59" s="136"/>
      <c r="J59" s="136"/>
      <c r="K59" s="136"/>
      <c r="L59" s="136"/>
      <c r="M59" s="136"/>
      <c r="N59" s="14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90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91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/>
  <dimension ref="A1:V78"/>
  <sheetViews>
    <sheetView zoomScaleNormal="100" workbookViewId="0">
      <selection activeCell="T11" sqref="T10:U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42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8"/>
      <c r="M4" s="13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8" t="s">
        <v>3</v>
      </c>
      <c r="M5" s="13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21</v>
      </c>
      <c r="K8" s="13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3766.4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41"/>
      <c r="B11" s="191">
        <f>$M$9</f>
        <v>3766.4</v>
      </c>
      <c r="C11" s="192"/>
      <c r="D11" s="193" t="s">
        <v>81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220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39">
        <v>13</v>
      </c>
      <c r="F16" s="136" t="s">
        <v>6</v>
      </c>
      <c r="G16" s="199" t="s">
        <v>15</v>
      </c>
      <c r="H16" s="199"/>
      <c r="I16" s="136" t="s">
        <v>13</v>
      </c>
      <c r="J16" s="139">
        <v>15</v>
      </c>
      <c r="K16" s="13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3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36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36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2880</v>
      </c>
      <c r="N25" s="230"/>
    </row>
    <row r="26" spans="1:22">
      <c r="A26" s="5"/>
      <c r="B26" s="22" t="s">
        <v>33</v>
      </c>
      <c r="C26" s="6"/>
      <c r="D26" s="25"/>
      <c r="E26" s="13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36" t="s">
        <v>29</v>
      </c>
      <c r="G27" s="199" t="s">
        <v>75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76</v>
      </c>
      <c r="D28" s="199"/>
      <c r="E28" s="199"/>
      <c r="F28" s="28" t="s">
        <v>29</v>
      </c>
      <c r="G28" s="199" t="s">
        <v>77</v>
      </c>
      <c r="H28" s="199"/>
      <c r="I28" s="19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77</v>
      </c>
      <c r="D29" s="199"/>
      <c r="E29" s="199"/>
      <c r="F29" s="136" t="s">
        <v>29</v>
      </c>
      <c r="G29" s="199" t="s">
        <v>75</v>
      </c>
      <c r="H29" s="199"/>
      <c r="I29" s="19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76</v>
      </c>
      <c r="D30" s="199"/>
      <c r="E30" s="199"/>
      <c r="F30" s="28" t="s">
        <v>29</v>
      </c>
      <c r="G30" s="199" t="s">
        <v>77</v>
      </c>
      <c r="H30" s="199"/>
      <c r="I30" s="19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77</v>
      </c>
      <c r="D31" s="199"/>
      <c r="E31" s="199"/>
      <c r="F31" s="136" t="s">
        <v>29</v>
      </c>
      <c r="G31" s="199" t="s">
        <v>75</v>
      </c>
      <c r="H31" s="199"/>
      <c r="I31" s="19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76</v>
      </c>
      <c r="D32" s="199"/>
      <c r="E32" s="199"/>
      <c r="F32" s="28" t="s">
        <v>29</v>
      </c>
      <c r="G32" s="199" t="s">
        <v>69</v>
      </c>
      <c r="H32" s="199"/>
      <c r="I32" s="19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78</v>
      </c>
      <c r="D33" s="223"/>
      <c r="E33" s="223"/>
      <c r="F33" s="28" t="s">
        <v>29</v>
      </c>
      <c r="G33" s="223" t="s">
        <v>40</v>
      </c>
      <c r="H33" s="223"/>
      <c r="I33" s="223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3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3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3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3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36" t="s">
        <v>29</v>
      </c>
      <c r="G40" s="223"/>
      <c r="H40" s="223"/>
      <c r="I40" s="223"/>
      <c r="J40" s="31"/>
      <c r="K40" s="6" t="s">
        <v>36</v>
      </c>
      <c r="L40" s="142"/>
      <c r="M40" s="237">
        <f>M25</f>
        <v>2880</v>
      </c>
      <c r="N40" s="238"/>
    </row>
    <row r="41" spans="1:18">
      <c r="A41" s="5"/>
      <c r="B41" s="5"/>
      <c r="C41" s="223"/>
      <c r="D41" s="223"/>
      <c r="E41" s="223"/>
      <c r="F41" s="13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554</v>
      </c>
      <c r="K43" s="42"/>
      <c r="L43" s="137" t="s">
        <v>33</v>
      </c>
      <c r="M43" s="225">
        <f>J43*J44</f>
        <v>886.40000000000009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8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37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42"/>
      <c r="F46" s="249">
        <v>0</v>
      </c>
      <c r="G46" s="250"/>
      <c r="H46" s="137"/>
      <c r="I46" s="137"/>
      <c r="J46" s="137"/>
      <c r="K46" s="6" t="s">
        <v>49</v>
      </c>
      <c r="L46" s="142"/>
      <c r="M46" s="201">
        <f>M43+M42+M40+M44+M45</f>
        <v>3766.4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42"/>
      <c r="F47" s="241">
        <v>0</v>
      </c>
      <c r="G47" s="242"/>
      <c r="H47" s="137"/>
      <c r="I47" s="137"/>
      <c r="J47" s="137"/>
      <c r="K47" s="6" t="s">
        <v>51</v>
      </c>
      <c r="L47" s="14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42"/>
      <c r="F48" s="253">
        <f>SUM(F46:G47)</f>
        <v>0</v>
      </c>
      <c r="G48" s="254"/>
      <c r="H48" s="137"/>
      <c r="I48" s="137"/>
      <c r="J48" s="137"/>
      <c r="K48" s="6"/>
      <c r="L48" s="14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42"/>
      <c r="F49" s="241">
        <v>0</v>
      </c>
      <c r="G49" s="242"/>
      <c r="H49" s="137"/>
      <c r="I49" s="137"/>
      <c r="J49" s="137"/>
      <c r="K49" s="6"/>
      <c r="L49" s="14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42"/>
      <c r="F50" s="253">
        <f>SUM(F48:G49)</f>
        <v>0</v>
      </c>
      <c r="G50" s="254"/>
      <c r="H50" s="137"/>
      <c r="I50" s="137"/>
      <c r="J50" s="137"/>
      <c r="K50" s="6"/>
      <c r="L50" s="14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4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4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4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4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4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42"/>
      <c r="F56" s="257">
        <f>+M46-F55</f>
        <v>3766.4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3766.4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35"/>
      <c r="C59" s="136"/>
      <c r="D59" s="136"/>
      <c r="E59" s="136"/>
      <c r="F59" s="136"/>
      <c r="G59" s="136"/>
      <c r="H59" s="6"/>
      <c r="I59" s="136"/>
      <c r="J59" s="136"/>
      <c r="K59" s="136"/>
      <c r="L59" s="136"/>
      <c r="M59" s="136"/>
      <c r="N59" s="14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140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8"/>
  <dimension ref="A1:V78"/>
  <sheetViews>
    <sheetView zoomScaleNormal="100" workbookViewId="0">
      <selection activeCell="L3" sqref="L3:M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41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30"/>
      <c r="M4" s="13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30" t="s">
        <v>3</v>
      </c>
      <c r="M5" s="13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20</v>
      </c>
      <c r="K8" s="12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2850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33"/>
      <c r="B11" s="191">
        <f>$M$9</f>
        <v>2850</v>
      </c>
      <c r="C11" s="192"/>
      <c r="D11" s="193" t="s">
        <v>219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218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/>
      <c r="C16" s="6"/>
      <c r="D16" s="6"/>
      <c r="E16" s="131">
        <v>20</v>
      </c>
      <c r="F16" s="128" t="s">
        <v>6</v>
      </c>
      <c r="G16" s="199" t="s">
        <v>15</v>
      </c>
      <c r="H16" s="199"/>
      <c r="I16" s="128" t="s">
        <v>13</v>
      </c>
      <c r="J16" s="131">
        <v>23</v>
      </c>
      <c r="K16" s="12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 t="s">
        <v>149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2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/>
      <c r="E25" s="128" t="s">
        <v>29</v>
      </c>
      <c r="F25" s="229"/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0</v>
      </c>
      <c r="N25" s="230"/>
    </row>
    <row r="26" spans="1:22">
      <c r="A26" s="5"/>
      <c r="B26" s="22" t="s">
        <v>33</v>
      </c>
      <c r="C26" s="6"/>
      <c r="D26" s="25"/>
      <c r="E26" s="12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28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186</v>
      </c>
      <c r="D28" s="199"/>
      <c r="E28" s="199"/>
      <c r="F28" s="28" t="s">
        <v>29</v>
      </c>
      <c r="G28" s="199" t="s">
        <v>204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205</v>
      </c>
      <c r="D29" s="199"/>
      <c r="E29" s="199"/>
      <c r="F29" s="128" t="s">
        <v>29</v>
      </c>
      <c r="G29" s="199" t="s">
        <v>98</v>
      </c>
      <c r="H29" s="199"/>
      <c r="I29" s="199"/>
      <c r="J29" s="27"/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 t="s">
        <v>98</v>
      </c>
      <c r="D30" s="199"/>
      <c r="E30" s="199"/>
      <c r="F30" s="28" t="s">
        <v>29</v>
      </c>
      <c r="G30" s="199" t="s">
        <v>97</v>
      </c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186</v>
      </c>
      <c r="D31" s="199"/>
      <c r="E31" s="199"/>
      <c r="F31" s="128" t="s">
        <v>29</v>
      </c>
      <c r="G31" s="199" t="s">
        <v>34</v>
      </c>
      <c r="H31" s="199"/>
      <c r="I31" s="199"/>
      <c r="J31" s="27">
        <v>110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2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2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2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2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28" t="s">
        <v>29</v>
      </c>
      <c r="G40" s="223"/>
      <c r="H40" s="223"/>
      <c r="I40" s="223"/>
      <c r="J40" s="31"/>
      <c r="K40" s="6" t="s">
        <v>36</v>
      </c>
      <c r="L40" s="134"/>
      <c r="M40" s="237">
        <f>M25</f>
        <v>0</v>
      </c>
      <c r="N40" s="238"/>
    </row>
    <row r="41" spans="1:18">
      <c r="A41" s="5"/>
      <c r="B41" s="5"/>
      <c r="C41" s="223"/>
      <c r="D41" s="223"/>
      <c r="E41" s="223"/>
      <c r="F41" s="12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220</v>
      </c>
      <c r="K43" s="42"/>
      <c r="L43" s="129" t="s">
        <v>33</v>
      </c>
      <c r="M43" s="225">
        <f>J43*J44</f>
        <v>352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30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9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134"/>
      <c r="F46" s="249">
        <v>0</v>
      </c>
      <c r="G46" s="250"/>
      <c r="H46" s="129"/>
      <c r="I46" s="129"/>
      <c r="J46" s="129"/>
      <c r="K46" s="6" t="s">
        <v>49</v>
      </c>
      <c r="L46" s="134"/>
      <c r="M46" s="201">
        <f>M43+M42+M40+M44+M45</f>
        <v>2850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34"/>
      <c r="F47" s="241">
        <v>0</v>
      </c>
      <c r="G47" s="242"/>
      <c r="H47" s="129"/>
      <c r="I47" s="129"/>
      <c r="J47" s="129"/>
      <c r="K47" s="6" t="s">
        <v>51</v>
      </c>
      <c r="L47" s="1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34"/>
      <c r="F48" s="253">
        <f>SUM(F46:G47)</f>
        <v>0</v>
      </c>
      <c r="G48" s="254"/>
      <c r="H48" s="129"/>
      <c r="I48" s="129"/>
      <c r="J48" s="129"/>
      <c r="K48" s="6"/>
      <c r="L48" s="1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34"/>
      <c r="F49" s="241">
        <v>0</v>
      </c>
      <c r="G49" s="242"/>
      <c r="H49" s="129"/>
      <c r="I49" s="129"/>
      <c r="J49" s="129"/>
      <c r="K49" s="6"/>
      <c r="L49" s="1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34"/>
      <c r="F50" s="253">
        <f>SUM(F48:G49)</f>
        <v>0</v>
      </c>
      <c r="G50" s="254"/>
      <c r="H50" s="129"/>
      <c r="I50" s="129"/>
      <c r="J50" s="129"/>
      <c r="K50" s="6"/>
      <c r="L50" s="1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34"/>
      <c r="F56" s="257">
        <f>+M46-F55</f>
        <v>2850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2850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27"/>
      <c r="C59" s="128"/>
      <c r="D59" s="128"/>
      <c r="E59" s="128"/>
      <c r="F59" s="128"/>
      <c r="G59" s="128"/>
      <c r="H59" s="6"/>
      <c r="I59" s="128"/>
      <c r="J59" s="128"/>
      <c r="K59" s="128"/>
      <c r="L59" s="128"/>
      <c r="M59" s="128"/>
      <c r="N59" s="13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9"/>
  <dimension ref="A1:V78"/>
  <sheetViews>
    <sheetView topLeftCell="A22" zoomScaleNormal="100" workbookViewId="0">
      <selection activeCell="T46" sqref="T43:U4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40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2"/>
      <c r="M4" s="12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2" t="s">
        <v>3</v>
      </c>
      <c r="M5" s="12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12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9310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5"/>
      <c r="B11" s="191">
        <f>$M$9</f>
        <v>9310</v>
      </c>
      <c r="C11" s="192"/>
      <c r="D11" s="193" t="s">
        <v>216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211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23">
        <v>19</v>
      </c>
      <c r="F16" s="120" t="s">
        <v>6</v>
      </c>
      <c r="G16" s="199" t="s">
        <v>15</v>
      </c>
      <c r="H16" s="199"/>
      <c r="I16" s="120" t="s">
        <v>13</v>
      </c>
      <c r="J16" s="123">
        <v>22</v>
      </c>
      <c r="K16" s="12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212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20" t="s">
        <v>29</v>
      </c>
      <c r="F24" s="225">
        <v>2000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20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5200</v>
      </c>
      <c r="N25" s="230"/>
    </row>
    <row r="26" spans="1:22">
      <c r="A26" s="5"/>
      <c r="B26" s="22" t="s">
        <v>33</v>
      </c>
      <c r="C26" s="6"/>
      <c r="D26" s="25"/>
      <c r="E26" s="12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20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210</v>
      </c>
      <c r="D29" s="199"/>
      <c r="E29" s="199"/>
      <c r="F29" s="120" t="s">
        <v>29</v>
      </c>
      <c r="G29" s="199" t="s">
        <v>78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2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2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2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2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2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20" t="s">
        <v>29</v>
      </c>
      <c r="G40" s="223"/>
      <c r="H40" s="223"/>
      <c r="I40" s="223"/>
      <c r="J40" s="31"/>
      <c r="K40" s="6" t="s">
        <v>36</v>
      </c>
      <c r="L40" s="126"/>
      <c r="M40" s="237">
        <f>M25</f>
        <v>5200</v>
      </c>
      <c r="N40" s="238"/>
    </row>
    <row r="41" spans="1:18">
      <c r="A41" s="5"/>
      <c r="B41" s="5"/>
      <c r="C41" s="223"/>
      <c r="D41" s="223"/>
      <c r="E41" s="223"/>
      <c r="F41" s="12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320</v>
      </c>
      <c r="K43" s="42"/>
      <c r="L43" s="121" t="s">
        <v>33</v>
      </c>
      <c r="M43" s="225">
        <f>J43*J44</f>
        <v>512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2" t="s">
        <v>45</v>
      </c>
      <c r="J44" s="46">
        <v>1.6</v>
      </c>
      <c r="K44" s="271" t="s">
        <v>213</v>
      </c>
      <c r="L44" s="272"/>
      <c r="M44" s="225">
        <f>800*2</f>
        <v>1600</v>
      </c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1" t="s">
        <v>47</v>
      </c>
      <c r="M45" s="247">
        <f>250*6</f>
        <v>1500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126"/>
      <c r="F46" s="249">
        <v>0</v>
      </c>
      <c r="G46" s="250"/>
      <c r="H46" s="121"/>
      <c r="I46" s="121"/>
      <c r="J46" s="121"/>
      <c r="K46" s="6" t="s">
        <v>49</v>
      </c>
      <c r="L46" s="126"/>
      <c r="M46" s="201">
        <f>M43+M42+M40+M44+M45</f>
        <v>9310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26"/>
      <c r="F47" s="241">
        <v>0</v>
      </c>
      <c r="G47" s="242"/>
      <c r="H47" s="121"/>
      <c r="I47" s="121"/>
      <c r="J47" s="121"/>
      <c r="K47" s="6" t="s">
        <v>51</v>
      </c>
      <c r="L47" s="12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26"/>
      <c r="F48" s="253">
        <f>SUM(F46:G47)</f>
        <v>0</v>
      </c>
      <c r="G48" s="254"/>
      <c r="H48" s="121"/>
      <c r="I48" s="121"/>
      <c r="J48" s="121"/>
      <c r="K48" s="6"/>
      <c r="L48" s="12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26"/>
      <c r="F49" s="241">
        <v>0</v>
      </c>
      <c r="G49" s="242"/>
      <c r="H49" s="121"/>
      <c r="I49" s="121"/>
      <c r="J49" s="121"/>
      <c r="K49" s="6"/>
      <c r="L49" s="12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26"/>
      <c r="F50" s="253">
        <f>SUM(F48:G49)</f>
        <v>0</v>
      </c>
      <c r="G50" s="254"/>
      <c r="H50" s="121"/>
      <c r="I50" s="121"/>
      <c r="J50" s="121"/>
      <c r="K50" s="6"/>
      <c r="L50" s="12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2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2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2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2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26"/>
      <c r="F56" s="257">
        <f>+M46-F55</f>
        <v>9310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9310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19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143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0"/>
  <dimension ref="A1:V78"/>
  <sheetViews>
    <sheetView topLeftCell="A19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39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2"/>
      <c r="M4" s="12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2" t="s">
        <v>3</v>
      </c>
      <c r="M5" s="12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12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9502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5"/>
      <c r="B11" s="191">
        <f>$M$9</f>
        <v>9502</v>
      </c>
      <c r="C11" s="192"/>
      <c r="D11" s="193" t="s">
        <v>215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211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23">
        <v>19</v>
      </c>
      <c r="F16" s="120" t="s">
        <v>6</v>
      </c>
      <c r="G16" s="199" t="s">
        <v>15</v>
      </c>
      <c r="H16" s="199"/>
      <c r="I16" s="120" t="s">
        <v>13</v>
      </c>
      <c r="J16" s="123">
        <v>22</v>
      </c>
      <c r="K16" s="12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212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20" t="s">
        <v>29</v>
      </c>
      <c r="F24" s="225">
        <v>2000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20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5200</v>
      </c>
      <c r="N25" s="230"/>
    </row>
    <row r="26" spans="1:22">
      <c r="A26" s="5"/>
      <c r="B26" s="22" t="s">
        <v>33</v>
      </c>
      <c r="C26" s="6"/>
      <c r="D26" s="25"/>
      <c r="E26" s="12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20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210</v>
      </c>
      <c r="D29" s="199"/>
      <c r="E29" s="199"/>
      <c r="F29" s="120" t="s">
        <v>29</v>
      </c>
      <c r="G29" s="199" t="s">
        <v>78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2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2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2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2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2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20" t="s">
        <v>29</v>
      </c>
      <c r="G40" s="223"/>
      <c r="H40" s="223"/>
      <c r="I40" s="223"/>
      <c r="J40" s="31"/>
      <c r="K40" s="6" t="s">
        <v>36</v>
      </c>
      <c r="L40" s="126"/>
      <c r="M40" s="237">
        <f>M25</f>
        <v>5200</v>
      </c>
      <c r="N40" s="238"/>
    </row>
    <row r="41" spans="1:18">
      <c r="A41" s="5"/>
      <c r="B41" s="5"/>
      <c r="C41" s="223"/>
      <c r="D41" s="223"/>
      <c r="E41" s="223"/>
      <c r="F41" s="12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320</v>
      </c>
      <c r="K43" s="42"/>
      <c r="L43" s="121" t="s">
        <v>33</v>
      </c>
      <c r="M43" s="225">
        <f>J43*J44</f>
        <v>704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2" t="s">
        <v>45</v>
      </c>
      <c r="J44" s="46">
        <v>2.2000000000000002</v>
      </c>
      <c r="K44" s="271" t="s">
        <v>213</v>
      </c>
      <c r="L44" s="272"/>
      <c r="M44" s="225">
        <f>800*2</f>
        <v>1600</v>
      </c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1" t="s">
        <v>47</v>
      </c>
      <c r="M45" s="247">
        <f>250*6</f>
        <v>1500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126"/>
      <c r="F46" s="249">
        <v>0</v>
      </c>
      <c r="G46" s="250"/>
      <c r="H46" s="121"/>
      <c r="I46" s="121"/>
      <c r="J46" s="121"/>
      <c r="K46" s="6" t="s">
        <v>49</v>
      </c>
      <c r="L46" s="126"/>
      <c r="M46" s="201">
        <f>M43+M42+M40+M44+M45</f>
        <v>9502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26"/>
      <c r="F47" s="241">
        <v>0</v>
      </c>
      <c r="G47" s="242"/>
      <c r="H47" s="121"/>
      <c r="I47" s="121"/>
      <c r="J47" s="121"/>
      <c r="K47" s="6" t="s">
        <v>51</v>
      </c>
      <c r="L47" s="12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26"/>
      <c r="F48" s="253">
        <f>SUM(F46:G47)</f>
        <v>0</v>
      </c>
      <c r="G48" s="254"/>
      <c r="H48" s="121"/>
      <c r="I48" s="121"/>
      <c r="J48" s="121"/>
      <c r="K48" s="6"/>
      <c r="L48" s="12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26"/>
      <c r="F49" s="241">
        <v>0</v>
      </c>
      <c r="G49" s="242"/>
      <c r="H49" s="121"/>
      <c r="I49" s="121"/>
      <c r="J49" s="121"/>
      <c r="K49" s="6"/>
      <c r="L49" s="12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26"/>
      <c r="F50" s="253">
        <f>SUM(F48:G49)</f>
        <v>0</v>
      </c>
      <c r="G50" s="254"/>
      <c r="H50" s="121"/>
      <c r="I50" s="121"/>
      <c r="J50" s="121"/>
      <c r="K50" s="6"/>
      <c r="L50" s="12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2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2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2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2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26"/>
      <c r="F56" s="257">
        <f>+M46-F55</f>
        <v>9502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9502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19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214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1"/>
  <dimension ref="A1:V78"/>
  <sheetViews>
    <sheetView zoomScaleNormal="100" workbookViewId="0">
      <selection activeCell="T25" sqref="T2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38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22"/>
      <c r="M4" s="12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22" t="s">
        <v>3</v>
      </c>
      <c r="M5" s="12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19</v>
      </c>
      <c r="K8" s="12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1842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25"/>
      <c r="B11" s="191">
        <f>$M$9</f>
        <v>1842</v>
      </c>
      <c r="C11" s="192"/>
      <c r="D11" s="193" t="s">
        <v>209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207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23">
        <v>19</v>
      </c>
      <c r="F16" s="120" t="s">
        <v>6</v>
      </c>
      <c r="G16" s="199" t="s">
        <v>15</v>
      </c>
      <c r="H16" s="199"/>
      <c r="I16" s="120" t="s">
        <v>13</v>
      </c>
      <c r="J16" s="123">
        <v>19</v>
      </c>
      <c r="K16" s="12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2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20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20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2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20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210</v>
      </c>
      <c r="D29" s="199"/>
      <c r="E29" s="199"/>
      <c r="F29" s="120" t="s">
        <v>29</v>
      </c>
      <c r="G29" s="199" t="s">
        <v>78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2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2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2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2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2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20" t="s">
        <v>29</v>
      </c>
      <c r="G40" s="223"/>
      <c r="H40" s="223"/>
      <c r="I40" s="223"/>
      <c r="J40" s="31"/>
      <c r="K40" s="6" t="s">
        <v>36</v>
      </c>
      <c r="L40" s="126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2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320</v>
      </c>
      <c r="K43" s="42"/>
      <c r="L43" s="121" t="s">
        <v>33</v>
      </c>
      <c r="M43" s="225">
        <f>J43*J44</f>
        <v>704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22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21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26"/>
      <c r="F46" s="249">
        <v>0</v>
      </c>
      <c r="G46" s="250"/>
      <c r="H46" s="121"/>
      <c r="I46" s="121"/>
      <c r="J46" s="121"/>
      <c r="K46" s="6" t="s">
        <v>49</v>
      </c>
      <c r="L46" s="126"/>
      <c r="M46" s="201">
        <f>M43+M42+M40+M44+M45</f>
        <v>1842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26"/>
      <c r="F47" s="241">
        <v>0</v>
      </c>
      <c r="G47" s="242"/>
      <c r="H47" s="121"/>
      <c r="I47" s="121"/>
      <c r="J47" s="121"/>
      <c r="K47" s="6" t="s">
        <v>51</v>
      </c>
      <c r="L47" s="12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26"/>
      <c r="F48" s="253">
        <f>SUM(F46:G47)</f>
        <v>0</v>
      </c>
      <c r="G48" s="254"/>
      <c r="H48" s="121"/>
      <c r="I48" s="121"/>
      <c r="J48" s="121"/>
      <c r="K48" s="6"/>
      <c r="L48" s="12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26"/>
      <c r="F49" s="241">
        <v>0</v>
      </c>
      <c r="G49" s="242"/>
      <c r="H49" s="121"/>
      <c r="I49" s="121"/>
      <c r="J49" s="121"/>
      <c r="K49" s="6"/>
      <c r="L49" s="12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26"/>
      <c r="F50" s="253">
        <f>SUM(F48:G49)</f>
        <v>0</v>
      </c>
      <c r="G50" s="254"/>
      <c r="H50" s="121"/>
      <c r="I50" s="121"/>
      <c r="J50" s="121"/>
      <c r="K50" s="6"/>
      <c r="L50" s="12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2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2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2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2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2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26"/>
      <c r="F56" s="257">
        <f>+M46-F55</f>
        <v>1842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1842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19"/>
      <c r="C59" s="120"/>
      <c r="D59" s="120"/>
      <c r="E59" s="120"/>
      <c r="F59" s="120"/>
      <c r="G59" s="120"/>
      <c r="H59" s="6"/>
      <c r="I59" s="120"/>
      <c r="J59" s="120"/>
      <c r="K59" s="120"/>
      <c r="L59" s="120"/>
      <c r="M59" s="120"/>
      <c r="N59" s="12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208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2"/>
  <dimension ref="A1:V78"/>
  <sheetViews>
    <sheetView topLeftCell="A7" zoomScaleNormal="100" workbookViewId="0">
      <selection activeCell="T23" sqref="T2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37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14"/>
      <c r="M4" s="11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14" t="s">
        <v>3</v>
      </c>
      <c r="M5" s="11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13</v>
      </c>
      <c r="K8" s="11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8050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17"/>
      <c r="B11" s="191">
        <f>$M$9</f>
        <v>8050</v>
      </c>
      <c r="C11" s="192"/>
      <c r="D11" s="193" t="s">
        <v>206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203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15">
        <v>20</v>
      </c>
      <c r="F16" s="112" t="s">
        <v>6</v>
      </c>
      <c r="G16" s="199" t="s">
        <v>15</v>
      </c>
      <c r="H16" s="199"/>
      <c r="I16" s="112" t="s">
        <v>13</v>
      </c>
      <c r="J16" s="115">
        <v>23</v>
      </c>
      <c r="K16" s="11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 t="s">
        <v>18</v>
      </c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1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12" t="s">
        <v>29</v>
      </c>
      <c r="F24" s="225">
        <v>2000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12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7200</v>
      </c>
      <c r="N25" s="230"/>
    </row>
    <row r="26" spans="1:22">
      <c r="A26" s="5"/>
      <c r="B26" s="22" t="s">
        <v>33</v>
      </c>
      <c r="C26" s="6"/>
      <c r="D26" s="25"/>
      <c r="E26" s="11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12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186</v>
      </c>
      <c r="D28" s="199"/>
      <c r="E28" s="199"/>
      <c r="F28" s="28" t="s">
        <v>29</v>
      </c>
      <c r="G28" s="199" t="s">
        <v>204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205</v>
      </c>
      <c r="D29" s="199"/>
      <c r="E29" s="199"/>
      <c r="F29" s="112" t="s">
        <v>29</v>
      </c>
      <c r="G29" s="199" t="s">
        <v>98</v>
      </c>
      <c r="H29" s="199"/>
      <c r="I29" s="199"/>
      <c r="J29" s="27"/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 t="s">
        <v>98</v>
      </c>
      <c r="D30" s="199"/>
      <c r="E30" s="199"/>
      <c r="F30" s="28" t="s">
        <v>29</v>
      </c>
      <c r="G30" s="199" t="s">
        <v>97</v>
      </c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186</v>
      </c>
      <c r="D31" s="199"/>
      <c r="E31" s="199"/>
      <c r="F31" s="112" t="s">
        <v>29</v>
      </c>
      <c r="G31" s="199" t="s">
        <v>34</v>
      </c>
      <c r="H31" s="199"/>
      <c r="I31" s="199"/>
      <c r="J31" s="27">
        <v>110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1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1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1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1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12" t="s">
        <v>29</v>
      </c>
      <c r="G40" s="223"/>
      <c r="H40" s="223"/>
      <c r="I40" s="223"/>
      <c r="J40" s="31"/>
      <c r="K40" s="6" t="s">
        <v>36</v>
      </c>
      <c r="L40" s="118"/>
      <c r="M40" s="237">
        <f>M25</f>
        <v>7200</v>
      </c>
      <c r="N40" s="238"/>
    </row>
    <row r="41" spans="1:18">
      <c r="A41" s="5"/>
      <c r="B41" s="5"/>
      <c r="C41" s="223"/>
      <c r="D41" s="223"/>
      <c r="E41" s="223"/>
      <c r="F41" s="11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220</v>
      </c>
      <c r="K43" s="42"/>
      <c r="L43" s="113" t="s">
        <v>33</v>
      </c>
      <c r="M43" s="225">
        <f>J43*J44</f>
        <v>352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14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1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18"/>
      <c r="F46" s="249">
        <v>0</v>
      </c>
      <c r="G46" s="250"/>
      <c r="H46" s="113"/>
      <c r="I46" s="113"/>
      <c r="J46" s="113"/>
      <c r="K46" s="6" t="s">
        <v>49</v>
      </c>
      <c r="L46" s="118"/>
      <c r="M46" s="201">
        <f>M43+M42+M40+M44+M45</f>
        <v>8050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18"/>
      <c r="F47" s="241">
        <v>0</v>
      </c>
      <c r="G47" s="242"/>
      <c r="H47" s="113"/>
      <c r="I47" s="113"/>
      <c r="J47" s="113"/>
      <c r="K47" s="6" t="s">
        <v>51</v>
      </c>
      <c r="L47" s="11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18"/>
      <c r="F48" s="253">
        <f>SUM(F46:G47)</f>
        <v>0</v>
      </c>
      <c r="G48" s="254"/>
      <c r="H48" s="113"/>
      <c r="I48" s="113"/>
      <c r="J48" s="113"/>
      <c r="K48" s="6"/>
      <c r="L48" s="11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18"/>
      <c r="F49" s="241">
        <v>0</v>
      </c>
      <c r="G49" s="242"/>
      <c r="H49" s="113"/>
      <c r="I49" s="113"/>
      <c r="J49" s="113"/>
      <c r="K49" s="6"/>
      <c r="L49" s="11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18"/>
      <c r="F50" s="253">
        <f>SUM(F48:G49)</f>
        <v>0</v>
      </c>
      <c r="G50" s="254"/>
      <c r="H50" s="113"/>
      <c r="I50" s="113"/>
      <c r="J50" s="113"/>
      <c r="K50" s="6"/>
      <c r="L50" s="11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1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1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1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1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18"/>
      <c r="F56" s="257">
        <f>+M46-F55</f>
        <v>8050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8050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11"/>
      <c r="C59" s="112"/>
      <c r="D59" s="112"/>
      <c r="E59" s="112"/>
      <c r="F59" s="112"/>
      <c r="G59" s="112"/>
      <c r="H59" s="6"/>
      <c r="I59" s="112"/>
      <c r="J59" s="112"/>
      <c r="K59" s="112"/>
      <c r="L59" s="112"/>
      <c r="M59" s="112"/>
      <c r="N59" s="11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3"/>
  <dimension ref="A1:V78"/>
  <sheetViews>
    <sheetView topLeftCell="A43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36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400.40000000000003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191">
        <f>$M$9</f>
        <v>400.40000000000003</v>
      </c>
      <c r="C11" s="192"/>
      <c r="D11" s="193" t="s">
        <v>202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199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07">
        <v>13</v>
      </c>
      <c r="F16" s="104" t="s">
        <v>6</v>
      </c>
      <c r="G16" s="199" t="s">
        <v>15</v>
      </c>
      <c r="H16" s="199"/>
      <c r="I16" s="104" t="s">
        <v>13</v>
      </c>
      <c r="J16" s="107">
        <v>13</v>
      </c>
      <c r="K16" s="104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4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04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/>
      <c r="E25" s="104" t="s">
        <v>29</v>
      </c>
      <c r="F25" s="229"/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0</v>
      </c>
      <c r="N25" s="230"/>
    </row>
    <row r="26" spans="1:22">
      <c r="A26" s="5"/>
      <c r="B26" s="22" t="s">
        <v>33</v>
      </c>
      <c r="C26" s="6"/>
      <c r="D26" s="25"/>
      <c r="E26" s="104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04" t="s">
        <v>29</v>
      </c>
      <c r="G27" s="199" t="s">
        <v>200</v>
      </c>
      <c r="H27" s="199"/>
      <c r="I27" s="199"/>
      <c r="J27" s="27">
        <v>57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201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57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04" t="s">
        <v>29</v>
      </c>
      <c r="G29" s="199" t="s">
        <v>40</v>
      </c>
      <c r="H29" s="199"/>
      <c r="I29" s="199"/>
      <c r="J29" s="27">
        <v>68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04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04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04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04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04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04" t="s">
        <v>29</v>
      </c>
      <c r="G40" s="223"/>
      <c r="H40" s="223"/>
      <c r="I40" s="223"/>
      <c r="J40" s="31"/>
      <c r="K40" s="6" t="s">
        <v>36</v>
      </c>
      <c r="L40" s="110"/>
      <c r="M40" s="237">
        <f>M25</f>
        <v>0</v>
      </c>
      <c r="N40" s="238"/>
    </row>
    <row r="41" spans="1:18">
      <c r="A41" s="5"/>
      <c r="B41" s="5"/>
      <c r="C41" s="223"/>
      <c r="D41" s="223"/>
      <c r="E41" s="223"/>
      <c r="F41" s="104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/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182</v>
      </c>
      <c r="K43" s="42"/>
      <c r="L43" s="105" t="s">
        <v>33</v>
      </c>
      <c r="M43" s="225">
        <f>J43*J44</f>
        <v>400.40000000000003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10"/>
      <c r="F46" s="249">
        <v>0</v>
      </c>
      <c r="G46" s="250"/>
      <c r="H46" s="105"/>
      <c r="I46" s="105"/>
      <c r="J46" s="105"/>
      <c r="K46" s="6" t="s">
        <v>49</v>
      </c>
      <c r="L46" s="110"/>
      <c r="M46" s="201">
        <f>M43+M42+M40+M44+M45</f>
        <v>400.40000000000003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10"/>
      <c r="F47" s="241">
        <v>0</v>
      </c>
      <c r="G47" s="242"/>
      <c r="H47" s="105"/>
      <c r="I47" s="105"/>
      <c r="J47" s="105"/>
      <c r="K47" s="6" t="s">
        <v>51</v>
      </c>
      <c r="L47" s="110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10"/>
      <c r="F48" s="253">
        <f>SUM(F46:G47)</f>
        <v>0</v>
      </c>
      <c r="G48" s="254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10"/>
      <c r="F49" s="241">
        <v>0</v>
      </c>
      <c r="G49" s="242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10"/>
      <c r="F50" s="253">
        <f>SUM(F48:G49)</f>
        <v>0</v>
      </c>
      <c r="G50" s="254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0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10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10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10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10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10"/>
      <c r="F56" s="257">
        <f>+M46-F55</f>
        <v>400.40000000000003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400.40000000000003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111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112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4"/>
  <dimension ref="A1:V78"/>
  <sheetViews>
    <sheetView zoomScaleNormal="100" workbookViewId="0">
      <selection activeCell="U4" sqref="U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35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12</v>
      </c>
      <c r="K8" s="104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3540.4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191">
        <f>$M$9</f>
        <v>3540.4</v>
      </c>
      <c r="C11" s="192"/>
      <c r="D11" s="193" t="s">
        <v>198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197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07">
        <v>23</v>
      </c>
      <c r="F16" s="104" t="s">
        <v>6</v>
      </c>
      <c r="G16" s="199" t="s">
        <v>15</v>
      </c>
      <c r="H16" s="199"/>
      <c r="I16" s="104" t="s">
        <v>13</v>
      </c>
      <c r="J16" s="107">
        <v>24</v>
      </c>
      <c r="K16" s="104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4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04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04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1760</v>
      </c>
      <c r="N25" s="230"/>
    </row>
    <row r="26" spans="1:22">
      <c r="A26" s="5"/>
      <c r="B26" s="22" t="s">
        <v>33</v>
      </c>
      <c r="C26" s="6"/>
      <c r="D26" s="25"/>
      <c r="E26" s="104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04" t="s">
        <v>29</v>
      </c>
      <c r="G27" s="199" t="s">
        <v>93</v>
      </c>
      <c r="H27" s="199"/>
      <c r="I27" s="199"/>
      <c r="J27" s="27">
        <v>437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437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04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04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04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04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04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04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04" t="s">
        <v>29</v>
      </c>
      <c r="G40" s="223"/>
      <c r="H40" s="223"/>
      <c r="I40" s="223"/>
      <c r="J40" s="31"/>
      <c r="K40" s="6" t="s">
        <v>36</v>
      </c>
      <c r="L40" s="110"/>
      <c r="M40" s="237">
        <f>M25</f>
        <v>1760</v>
      </c>
      <c r="N40" s="238"/>
    </row>
    <row r="41" spans="1:18">
      <c r="A41" s="5"/>
      <c r="B41" s="5"/>
      <c r="C41" s="223"/>
      <c r="D41" s="223"/>
      <c r="E41" s="223"/>
      <c r="F41" s="104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111*2</f>
        <v>222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974</v>
      </c>
      <c r="K43" s="42"/>
      <c r="L43" s="105" t="s">
        <v>33</v>
      </c>
      <c r="M43" s="225">
        <f>J43*J44</f>
        <v>1558.4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10"/>
      <c r="F46" s="249">
        <v>0</v>
      </c>
      <c r="G46" s="250"/>
      <c r="H46" s="105"/>
      <c r="I46" s="105"/>
      <c r="J46" s="105"/>
      <c r="K46" s="6" t="s">
        <v>49</v>
      </c>
      <c r="L46" s="110"/>
      <c r="M46" s="201">
        <f>M43+M42+M40+M44+M45</f>
        <v>3540.4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10"/>
      <c r="F47" s="241">
        <v>0</v>
      </c>
      <c r="G47" s="242"/>
      <c r="H47" s="105"/>
      <c r="I47" s="105"/>
      <c r="J47" s="105"/>
      <c r="K47" s="6" t="s">
        <v>51</v>
      </c>
      <c r="L47" s="110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10"/>
      <c r="F48" s="253">
        <f>SUM(F46:G47)</f>
        <v>0</v>
      </c>
      <c r="G48" s="254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10"/>
      <c r="F49" s="241">
        <v>0</v>
      </c>
      <c r="G49" s="242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10"/>
      <c r="F50" s="253">
        <f>SUM(F48:G49)</f>
        <v>0</v>
      </c>
      <c r="G50" s="254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0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10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10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10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10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10"/>
      <c r="F56" s="257">
        <f>+M46-F55</f>
        <v>3540.4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3540.4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140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5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106"/>
      <c r="M4" s="106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106" t="s">
        <v>3</v>
      </c>
      <c r="M5" s="106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104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4193.6000000000004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9"/>
      <c r="B11" s="191">
        <f>$M$9</f>
        <v>4193.6000000000004</v>
      </c>
      <c r="C11" s="192"/>
      <c r="D11" s="193" t="s">
        <v>196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190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07">
        <v>20</v>
      </c>
      <c r="F16" s="104" t="s">
        <v>6</v>
      </c>
      <c r="G16" s="199" t="s">
        <v>15</v>
      </c>
      <c r="H16" s="199"/>
      <c r="I16" s="104" t="s">
        <v>13</v>
      </c>
      <c r="J16" s="107">
        <v>22</v>
      </c>
      <c r="K16" s="104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04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04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04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2880</v>
      </c>
      <c r="N25" s="230"/>
    </row>
    <row r="26" spans="1:22">
      <c r="A26" s="5"/>
      <c r="B26" s="22" t="s">
        <v>33</v>
      </c>
      <c r="C26" s="6"/>
      <c r="D26" s="25"/>
      <c r="E26" s="104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04" t="s">
        <v>29</v>
      </c>
      <c r="G27" s="199" t="s">
        <v>76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75</v>
      </c>
      <c r="D28" s="199"/>
      <c r="E28" s="199"/>
      <c r="F28" s="28" t="s">
        <v>29</v>
      </c>
      <c r="G28" s="199" t="s">
        <v>191</v>
      </c>
      <c r="H28" s="199"/>
      <c r="I28" s="199"/>
      <c r="J28" s="27">
        <v>80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191</v>
      </c>
      <c r="D29" s="199"/>
      <c r="E29" s="199"/>
      <c r="F29" s="104" t="s">
        <v>29</v>
      </c>
      <c r="G29" s="199" t="s">
        <v>76</v>
      </c>
      <c r="H29" s="199"/>
      <c r="I29" s="199"/>
      <c r="J29" s="27">
        <v>80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 t="s">
        <v>75</v>
      </c>
      <c r="D30" s="199"/>
      <c r="E30" s="199"/>
      <c r="F30" s="28" t="s">
        <v>29</v>
      </c>
      <c r="G30" s="199" t="s">
        <v>192</v>
      </c>
      <c r="H30" s="199"/>
      <c r="I30" s="199"/>
      <c r="J30" s="27">
        <v>44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192</v>
      </c>
      <c r="D31" s="199"/>
      <c r="E31" s="199"/>
      <c r="F31" s="104" t="s">
        <v>29</v>
      </c>
      <c r="G31" s="199" t="s">
        <v>193</v>
      </c>
      <c r="H31" s="199"/>
      <c r="I31" s="199"/>
      <c r="J31" s="27">
        <v>18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193</v>
      </c>
      <c r="D32" s="199"/>
      <c r="E32" s="199"/>
      <c r="F32" s="28" t="s">
        <v>29</v>
      </c>
      <c r="G32" s="199" t="s">
        <v>76</v>
      </c>
      <c r="H32" s="199"/>
      <c r="I32" s="199"/>
      <c r="J32" s="27">
        <v>27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75</v>
      </c>
      <c r="D33" s="223"/>
      <c r="E33" s="223"/>
      <c r="F33" s="28" t="s">
        <v>29</v>
      </c>
      <c r="G33" s="223" t="s">
        <v>194</v>
      </c>
      <c r="H33" s="223"/>
      <c r="I33" s="223"/>
      <c r="J33" s="30">
        <v>39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 t="s">
        <v>195</v>
      </c>
      <c r="D34" s="199"/>
      <c r="E34" s="199"/>
      <c r="F34" s="28" t="s">
        <v>29</v>
      </c>
      <c r="G34" s="199" t="s">
        <v>76</v>
      </c>
      <c r="H34" s="199"/>
      <c r="I34" s="199"/>
      <c r="J34" s="27">
        <v>39</v>
      </c>
      <c r="K34" s="6" t="s">
        <v>36</v>
      </c>
      <c r="L34" s="6"/>
      <c r="M34" s="6"/>
      <c r="N34" s="13"/>
    </row>
    <row r="35" spans="1:18">
      <c r="A35" s="5"/>
      <c r="B35" s="5"/>
      <c r="C35" s="223" t="s">
        <v>75</v>
      </c>
      <c r="D35" s="223"/>
      <c r="E35" s="223"/>
      <c r="F35" s="28" t="s">
        <v>29</v>
      </c>
      <c r="G35" s="223" t="s">
        <v>34</v>
      </c>
      <c r="H35" s="223"/>
      <c r="I35" s="223"/>
      <c r="J35" s="31">
        <v>197</v>
      </c>
      <c r="K35" s="6" t="s">
        <v>36</v>
      </c>
      <c r="L35" s="6"/>
      <c r="M35" s="6"/>
      <c r="N35" s="13"/>
    </row>
    <row r="36" spans="1:18">
      <c r="A36" s="5"/>
      <c r="B36" s="5"/>
      <c r="C36" s="223" t="s">
        <v>78</v>
      </c>
      <c r="D36" s="223"/>
      <c r="E36" s="223"/>
      <c r="F36" s="104" t="s">
        <v>29</v>
      </c>
      <c r="G36" s="223" t="s">
        <v>78</v>
      </c>
      <c r="H36" s="223"/>
      <c r="I36" s="223"/>
      <c r="J36" s="31">
        <v>100</v>
      </c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04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04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04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04" t="s">
        <v>29</v>
      </c>
      <c r="G40" s="223"/>
      <c r="H40" s="223"/>
      <c r="I40" s="223"/>
      <c r="J40" s="31"/>
      <c r="K40" s="6" t="s">
        <v>36</v>
      </c>
      <c r="L40" s="110"/>
      <c r="M40" s="237">
        <f>M25</f>
        <v>2880</v>
      </c>
      <c r="N40" s="238"/>
    </row>
    <row r="41" spans="1:18">
      <c r="A41" s="5"/>
      <c r="B41" s="5"/>
      <c r="C41" s="223"/>
      <c r="D41" s="223"/>
      <c r="E41" s="223"/>
      <c r="F41" s="104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/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821</v>
      </c>
      <c r="K43" s="42"/>
      <c r="L43" s="105" t="s">
        <v>33</v>
      </c>
      <c r="M43" s="225">
        <f>J43*J44</f>
        <v>1313.6000000000001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106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105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10"/>
      <c r="F46" s="249">
        <v>0</v>
      </c>
      <c r="G46" s="250"/>
      <c r="H46" s="105"/>
      <c r="I46" s="105"/>
      <c r="J46" s="105"/>
      <c r="K46" s="6" t="s">
        <v>49</v>
      </c>
      <c r="L46" s="110"/>
      <c r="M46" s="201">
        <f>M43+M42+M40+M44+M45</f>
        <v>4193.6000000000004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10"/>
      <c r="F47" s="241">
        <v>0</v>
      </c>
      <c r="G47" s="242"/>
      <c r="H47" s="105"/>
      <c r="I47" s="105"/>
      <c r="J47" s="105"/>
      <c r="K47" s="6" t="s">
        <v>51</v>
      </c>
      <c r="L47" s="110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10"/>
      <c r="F48" s="253">
        <f>SUM(F46:G47)</f>
        <v>0</v>
      </c>
      <c r="G48" s="254"/>
      <c r="H48" s="105"/>
      <c r="I48" s="105"/>
      <c r="J48" s="105"/>
      <c r="K48" s="6"/>
      <c r="L48" s="110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10"/>
      <c r="F49" s="241">
        <v>0</v>
      </c>
      <c r="G49" s="242"/>
      <c r="H49" s="105"/>
      <c r="I49" s="105"/>
      <c r="J49" s="105"/>
      <c r="K49" s="6"/>
      <c r="L49" s="110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10"/>
      <c r="F50" s="253">
        <f>SUM(F48:G49)</f>
        <v>0</v>
      </c>
      <c r="G50" s="254"/>
      <c r="H50" s="105"/>
      <c r="I50" s="105"/>
      <c r="J50" s="105"/>
      <c r="K50" s="6"/>
      <c r="L50" s="110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10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10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10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10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10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10"/>
      <c r="F56" s="257">
        <f>+M46-F55</f>
        <v>4193.6000000000004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4193.6000000000004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103"/>
      <c r="C59" s="104"/>
      <c r="D59" s="104"/>
      <c r="E59" s="104"/>
      <c r="F59" s="104"/>
      <c r="G59" s="104"/>
      <c r="H59" s="6"/>
      <c r="I59" s="104"/>
      <c r="J59" s="104"/>
      <c r="K59" s="104"/>
      <c r="L59" s="104"/>
      <c r="M59" s="104"/>
      <c r="N59" s="108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140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/>
  <dimension ref="A1:V78"/>
  <sheetViews>
    <sheetView topLeftCell="A7" zoomScaleNormal="10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33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9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2964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191">
        <f>$M$9</f>
        <v>2964</v>
      </c>
      <c r="C11" s="192"/>
      <c r="D11" s="193" t="s">
        <v>189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185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99">
        <v>12</v>
      </c>
      <c r="F16" s="96" t="s">
        <v>6</v>
      </c>
      <c r="G16" s="199" t="s">
        <v>15</v>
      </c>
      <c r="H16" s="199"/>
      <c r="I16" s="96" t="s">
        <v>13</v>
      </c>
      <c r="J16" s="99">
        <v>15</v>
      </c>
      <c r="K16" s="9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9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96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2</v>
      </c>
      <c r="E25" s="96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1280</v>
      </c>
      <c r="N25" s="230"/>
    </row>
    <row r="26" spans="1:22">
      <c r="A26" s="5"/>
      <c r="B26" s="22" t="s">
        <v>33</v>
      </c>
      <c r="C26" s="6"/>
      <c r="D26" s="25"/>
      <c r="E26" s="9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96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186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34</v>
      </c>
      <c r="D29" s="199"/>
      <c r="E29" s="199"/>
      <c r="F29" s="96" t="s">
        <v>29</v>
      </c>
      <c r="G29" s="199" t="s">
        <v>97</v>
      </c>
      <c r="H29" s="199"/>
      <c r="I29" s="199"/>
      <c r="J29" s="27">
        <v>110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 t="s">
        <v>186</v>
      </c>
      <c r="D30" s="199"/>
      <c r="E30" s="199"/>
      <c r="F30" s="28" t="s">
        <v>29</v>
      </c>
      <c r="G30" s="199" t="s">
        <v>69</v>
      </c>
      <c r="H30" s="199"/>
      <c r="I30" s="199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96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9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9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9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9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96" t="s">
        <v>29</v>
      </c>
      <c r="G40" s="223"/>
      <c r="H40" s="223"/>
      <c r="I40" s="223"/>
      <c r="J40" s="31"/>
      <c r="K40" s="6" t="s">
        <v>36</v>
      </c>
      <c r="L40" s="102"/>
      <c r="M40" s="237">
        <f>M25</f>
        <v>1280</v>
      </c>
      <c r="N40" s="238"/>
    </row>
    <row r="41" spans="1:18">
      <c r="A41" s="5"/>
      <c r="B41" s="5"/>
      <c r="C41" s="223"/>
      <c r="D41" s="223"/>
      <c r="E41" s="223"/>
      <c r="F41" s="9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245*4</f>
        <v>980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440</v>
      </c>
      <c r="K43" s="42"/>
      <c r="L43" s="97" t="s">
        <v>33</v>
      </c>
      <c r="M43" s="225">
        <f>J43*J44</f>
        <v>704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02"/>
      <c r="F46" s="249">
        <v>0</v>
      </c>
      <c r="G46" s="250"/>
      <c r="H46" s="97"/>
      <c r="I46" s="97"/>
      <c r="J46" s="97"/>
      <c r="K46" s="6" t="s">
        <v>49</v>
      </c>
      <c r="L46" s="102"/>
      <c r="M46" s="201">
        <f>M43+M42+M40+M44+M45</f>
        <v>2964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02"/>
      <c r="F47" s="241">
        <v>0</v>
      </c>
      <c r="G47" s="242"/>
      <c r="H47" s="97"/>
      <c r="I47" s="97"/>
      <c r="J47" s="97"/>
      <c r="K47" s="6" t="s">
        <v>51</v>
      </c>
      <c r="L47" s="10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02"/>
      <c r="F48" s="253">
        <f>SUM(F46:G47)</f>
        <v>0</v>
      </c>
      <c r="G48" s="25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02"/>
      <c r="F49" s="241">
        <v>0</v>
      </c>
      <c r="G49" s="242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02"/>
      <c r="F50" s="253">
        <f>SUM(F48:G49)</f>
        <v>0</v>
      </c>
      <c r="G50" s="25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0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0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0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0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02"/>
      <c r="F56" s="257">
        <f>+M46-F55</f>
        <v>2964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2964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187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188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32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9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3766.4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191">
        <f>$M$9</f>
        <v>3766.4</v>
      </c>
      <c r="C11" s="192"/>
      <c r="D11" s="193" t="s">
        <v>182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184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99">
        <v>13</v>
      </c>
      <c r="F16" s="96" t="s">
        <v>6</v>
      </c>
      <c r="G16" s="199" t="s">
        <v>15</v>
      </c>
      <c r="H16" s="199"/>
      <c r="I16" s="96" t="s">
        <v>13</v>
      </c>
      <c r="J16" s="99">
        <v>15</v>
      </c>
      <c r="K16" s="9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9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96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96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2880</v>
      </c>
      <c r="N25" s="230"/>
    </row>
    <row r="26" spans="1:22">
      <c r="A26" s="5"/>
      <c r="B26" s="22" t="s">
        <v>33</v>
      </c>
      <c r="C26" s="6"/>
      <c r="D26" s="25"/>
      <c r="E26" s="9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96" t="s">
        <v>29</v>
      </c>
      <c r="G27" s="199" t="s">
        <v>75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76</v>
      </c>
      <c r="D28" s="199"/>
      <c r="E28" s="199"/>
      <c r="F28" s="28" t="s">
        <v>29</v>
      </c>
      <c r="G28" s="199" t="s">
        <v>77</v>
      </c>
      <c r="H28" s="199"/>
      <c r="I28" s="19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77</v>
      </c>
      <c r="D29" s="199"/>
      <c r="E29" s="199"/>
      <c r="F29" s="96" t="s">
        <v>29</v>
      </c>
      <c r="G29" s="199" t="s">
        <v>75</v>
      </c>
      <c r="H29" s="199"/>
      <c r="I29" s="199"/>
      <c r="J29" s="27">
        <v>15</v>
      </c>
      <c r="K29" s="6" t="s">
        <v>36</v>
      </c>
      <c r="L29" s="6"/>
      <c r="M29" s="6"/>
      <c r="N29" s="13"/>
    </row>
    <row r="30" spans="1:22" ht="11.25" customHeight="1">
      <c r="A30" s="5"/>
      <c r="B30" s="5" t="s">
        <v>6</v>
      </c>
      <c r="C30" s="199" t="s">
        <v>76</v>
      </c>
      <c r="D30" s="199"/>
      <c r="E30" s="199"/>
      <c r="F30" s="28" t="s">
        <v>29</v>
      </c>
      <c r="G30" s="199" t="s">
        <v>77</v>
      </c>
      <c r="H30" s="199"/>
      <c r="I30" s="19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77</v>
      </c>
      <c r="D31" s="199"/>
      <c r="E31" s="199"/>
      <c r="F31" s="96" t="s">
        <v>29</v>
      </c>
      <c r="G31" s="199" t="s">
        <v>75</v>
      </c>
      <c r="H31" s="199"/>
      <c r="I31" s="19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76</v>
      </c>
      <c r="D32" s="199"/>
      <c r="E32" s="199"/>
      <c r="F32" s="28" t="s">
        <v>29</v>
      </c>
      <c r="G32" s="199" t="s">
        <v>69</v>
      </c>
      <c r="H32" s="199"/>
      <c r="I32" s="19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78</v>
      </c>
      <c r="D33" s="223"/>
      <c r="E33" s="223"/>
      <c r="F33" s="28" t="s">
        <v>29</v>
      </c>
      <c r="G33" s="223" t="s">
        <v>40</v>
      </c>
      <c r="H33" s="223"/>
      <c r="I33" s="223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9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9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9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9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96" t="s">
        <v>29</v>
      </c>
      <c r="G40" s="223"/>
      <c r="H40" s="223"/>
      <c r="I40" s="223"/>
      <c r="J40" s="31"/>
      <c r="K40" s="6" t="s">
        <v>36</v>
      </c>
      <c r="L40" s="102"/>
      <c r="M40" s="237">
        <f>M25</f>
        <v>2880</v>
      </c>
      <c r="N40" s="238"/>
    </row>
    <row r="41" spans="1:18">
      <c r="A41" s="5"/>
      <c r="B41" s="5"/>
      <c r="C41" s="223"/>
      <c r="D41" s="223"/>
      <c r="E41" s="223"/>
      <c r="F41" s="9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/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554</v>
      </c>
      <c r="K43" s="42"/>
      <c r="L43" s="97" t="s">
        <v>33</v>
      </c>
      <c r="M43" s="225">
        <f>J43*J44</f>
        <v>886.40000000000009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102"/>
      <c r="F46" s="249">
        <v>0</v>
      </c>
      <c r="G46" s="250"/>
      <c r="H46" s="97"/>
      <c r="I46" s="97"/>
      <c r="J46" s="97"/>
      <c r="K46" s="6" t="s">
        <v>49</v>
      </c>
      <c r="L46" s="102"/>
      <c r="M46" s="201">
        <f>M43+M42+M40+M44+M45</f>
        <v>3766.4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02"/>
      <c r="F47" s="241">
        <v>0</v>
      </c>
      <c r="G47" s="242"/>
      <c r="H47" s="97"/>
      <c r="I47" s="97"/>
      <c r="J47" s="97"/>
      <c r="K47" s="6" t="s">
        <v>51</v>
      </c>
      <c r="L47" s="10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02"/>
      <c r="F48" s="253">
        <f>SUM(F46:G47)</f>
        <v>0</v>
      </c>
      <c r="G48" s="25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02"/>
      <c r="F49" s="241">
        <v>0</v>
      </c>
      <c r="G49" s="242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02"/>
      <c r="F50" s="253">
        <f>SUM(F48:G49)</f>
        <v>0</v>
      </c>
      <c r="G50" s="25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0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0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0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0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02"/>
      <c r="F56" s="257">
        <f>+M46-F55</f>
        <v>3766.4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3766.4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181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183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V78"/>
  <sheetViews>
    <sheetView zoomScaleNormal="100" workbookViewId="0">
      <selection activeCell="U8" sqref="U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31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8"/>
      <c r="M4" s="98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8" t="s">
        <v>3</v>
      </c>
      <c r="M5" s="98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11</v>
      </c>
      <c r="K8" s="9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16002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01"/>
      <c r="B11" s="191">
        <f>$M$9</f>
        <v>16002</v>
      </c>
      <c r="C11" s="192"/>
      <c r="D11" s="193" t="s">
        <v>180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177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99">
        <v>12</v>
      </c>
      <c r="F16" s="96" t="s">
        <v>6</v>
      </c>
      <c r="G16" s="199" t="s">
        <v>15</v>
      </c>
      <c r="H16" s="199"/>
      <c r="I16" s="96" t="s">
        <v>13</v>
      </c>
      <c r="J16" s="99">
        <v>15</v>
      </c>
      <c r="K16" s="9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/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149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9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96" t="s">
        <v>29</v>
      </c>
      <c r="F24" s="225">
        <v>4000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96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13200</v>
      </c>
      <c r="N25" s="230"/>
    </row>
    <row r="26" spans="1:22">
      <c r="A26" s="5"/>
      <c r="B26" s="22" t="s">
        <v>33</v>
      </c>
      <c r="C26" s="6"/>
      <c r="D26" s="25"/>
      <c r="E26" s="9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96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98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96" t="s">
        <v>29</v>
      </c>
      <c r="G29" s="199" t="s">
        <v>98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178</v>
      </c>
      <c r="D30" s="273"/>
      <c r="E30" s="273"/>
      <c r="F30" s="28" t="s">
        <v>29</v>
      </c>
      <c r="G30" s="223" t="s">
        <v>97</v>
      </c>
      <c r="H30" s="223"/>
      <c r="I30" s="223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179</v>
      </c>
      <c r="D31" s="199"/>
      <c r="E31" s="199"/>
      <c r="F31" s="96" t="s">
        <v>29</v>
      </c>
      <c r="G31" s="199" t="s">
        <v>34</v>
      </c>
      <c r="H31" s="199"/>
      <c r="I31" s="199"/>
      <c r="J31" s="27">
        <v>110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9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9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9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9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96" t="s">
        <v>29</v>
      </c>
      <c r="G40" s="223"/>
      <c r="H40" s="223"/>
      <c r="I40" s="223"/>
      <c r="J40" s="31"/>
      <c r="K40" s="6" t="s">
        <v>36</v>
      </c>
      <c r="L40" s="102"/>
      <c r="M40" s="237">
        <f>M25</f>
        <v>13200</v>
      </c>
      <c r="N40" s="238"/>
    </row>
    <row r="41" spans="1:18">
      <c r="A41" s="5"/>
      <c r="B41" s="5"/>
      <c r="C41" s="223"/>
      <c r="D41" s="223"/>
      <c r="E41" s="223"/>
      <c r="F41" s="9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225*2</f>
        <v>450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220</v>
      </c>
      <c r="K43" s="42"/>
      <c r="L43" s="97" t="s">
        <v>33</v>
      </c>
      <c r="M43" s="225">
        <f>J43*J44</f>
        <v>352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8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97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102"/>
      <c r="F46" s="249">
        <v>0</v>
      </c>
      <c r="G46" s="250"/>
      <c r="H46" s="97"/>
      <c r="I46" s="97"/>
      <c r="J46" s="97"/>
      <c r="K46" s="6" t="s">
        <v>49</v>
      </c>
      <c r="L46" s="102"/>
      <c r="M46" s="201">
        <f>M43+M42+M40+M44+M45</f>
        <v>16002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102"/>
      <c r="F47" s="241">
        <v>0</v>
      </c>
      <c r="G47" s="242"/>
      <c r="H47" s="97"/>
      <c r="I47" s="97"/>
      <c r="J47" s="97"/>
      <c r="K47" s="6" t="s">
        <v>51</v>
      </c>
      <c r="L47" s="102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102"/>
      <c r="F48" s="253">
        <f>SUM(F46:G47)</f>
        <v>0</v>
      </c>
      <c r="G48" s="254"/>
      <c r="H48" s="97"/>
      <c r="I48" s="97"/>
      <c r="J48" s="97"/>
      <c r="K48" s="6"/>
      <c r="L48" s="102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102"/>
      <c r="F49" s="241">
        <v>0</v>
      </c>
      <c r="G49" s="242"/>
      <c r="H49" s="97"/>
      <c r="I49" s="97"/>
      <c r="J49" s="97"/>
      <c r="K49" s="6"/>
      <c r="L49" s="102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102"/>
      <c r="F50" s="253">
        <f>SUM(F48:G49)</f>
        <v>0</v>
      </c>
      <c r="G50" s="254"/>
      <c r="H50" s="97"/>
      <c r="I50" s="97"/>
      <c r="J50" s="97"/>
      <c r="K50" s="6"/>
      <c r="L50" s="102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102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102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102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102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102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102"/>
      <c r="F56" s="257">
        <f>+M46-F55</f>
        <v>16002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16002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95"/>
      <c r="C59" s="96"/>
      <c r="D59" s="96"/>
      <c r="E59" s="96"/>
      <c r="F59" s="96"/>
      <c r="G59" s="96"/>
      <c r="H59" s="6"/>
      <c r="I59" s="96"/>
      <c r="J59" s="96"/>
      <c r="K59" s="96"/>
      <c r="L59" s="96"/>
      <c r="M59" s="96"/>
      <c r="N59" s="100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101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V78"/>
  <sheetViews>
    <sheetView zoomScaleNormal="100" workbookViewId="0">
      <selection activeCell="Y6" sqref="Y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30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8</v>
      </c>
      <c r="K8" s="8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3244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191">
        <f>$M$9</f>
        <v>3244</v>
      </c>
      <c r="C11" s="192"/>
      <c r="D11" s="193" t="s">
        <v>176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175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91">
        <v>10</v>
      </c>
      <c r="F16" s="88" t="s">
        <v>6</v>
      </c>
      <c r="G16" s="199" t="s">
        <v>15</v>
      </c>
      <c r="H16" s="199"/>
      <c r="I16" s="88" t="s">
        <v>13</v>
      </c>
      <c r="J16" s="91">
        <v>13</v>
      </c>
      <c r="K16" s="8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88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2</v>
      </c>
      <c r="E25" s="88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1280</v>
      </c>
      <c r="N25" s="230"/>
    </row>
    <row r="26" spans="1:22">
      <c r="A26" s="5"/>
      <c r="B26" s="22" t="s">
        <v>33</v>
      </c>
      <c r="C26" s="6"/>
      <c r="D26" s="25"/>
      <c r="E26" s="8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88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34</v>
      </c>
      <c r="H28" s="199"/>
      <c r="I28" s="19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34</v>
      </c>
      <c r="D29" s="199"/>
      <c r="E29" s="199"/>
      <c r="F29" s="88" t="s">
        <v>29</v>
      </c>
      <c r="G29" s="199" t="s">
        <v>97</v>
      </c>
      <c r="H29" s="199"/>
      <c r="I29" s="199"/>
      <c r="J29" s="27">
        <v>110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97</v>
      </c>
      <c r="D30" s="273"/>
      <c r="E30" s="273"/>
      <c r="F30" s="28" t="s">
        <v>29</v>
      </c>
      <c r="G30" s="223" t="s">
        <v>69</v>
      </c>
      <c r="H30" s="223"/>
      <c r="I30" s="223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8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8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8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8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8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88" t="s">
        <v>29</v>
      </c>
      <c r="G40" s="223"/>
      <c r="H40" s="223"/>
      <c r="I40" s="223"/>
      <c r="J40" s="31"/>
      <c r="K40" s="6" t="s">
        <v>36</v>
      </c>
      <c r="L40" s="94"/>
      <c r="M40" s="237">
        <f>M25</f>
        <v>1280</v>
      </c>
      <c r="N40" s="238"/>
    </row>
    <row r="41" spans="1:18">
      <c r="A41" s="5"/>
      <c r="B41" s="5"/>
      <c r="C41" s="223"/>
      <c r="D41" s="223"/>
      <c r="E41" s="223"/>
      <c r="F41" s="8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249*4</f>
        <v>996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440</v>
      </c>
      <c r="K43" s="42"/>
      <c r="L43" s="89" t="s">
        <v>33</v>
      </c>
      <c r="M43" s="225">
        <f>J43*J44</f>
        <v>968.00000000000011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94"/>
      <c r="F46" s="249">
        <v>0</v>
      </c>
      <c r="G46" s="250"/>
      <c r="H46" s="89"/>
      <c r="I46" s="89"/>
      <c r="J46" s="89"/>
      <c r="K46" s="6" t="s">
        <v>49</v>
      </c>
      <c r="L46" s="94"/>
      <c r="M46" s="201">
        <f>M43+M42+M40+M44+M45</f>
        <v>3244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94"/>
      <c r="F47" s="241">
        <v>0</v>
      </c>
      <c r="G47" s="242"/>
      <c r="H47" s="89"/>
      <c r="I47" s="89"/>
      <c r="J47" s="89"/>
      <c r="K47" s="6" t="s">
        <v>51</v>
      </c>
      <c r="L47" s="9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94"/>
      <c r="F48" s="253">
        <f>SUM(F46:G47)</f>
        <v>0</v>
      </c>
      <c r="G48" s="254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94"/>
      <c r="F49" s="241">
        <v>0</v>
      </c>
      <c r="G49" s="242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94"/>
      <c r="F50" s="253">
        <f>SUM(F48:G49)</f>
        <v>0</v>
      </c>
      <c r="G50" s="254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9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9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9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9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94"/>
      <c r="F56" s="257">
        <f>+M46-F55</f>
        <v>3244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3244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V78"/>
  <sheetViews>
    <sheetView topLeftCell="A25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29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8</v>
      </c>
      <c r="K8" s="8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16932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191">
        <f>$M$9</f>
        <v>16932</v>
      </c>
      <c r="C11" s="192"/>
      <c r="D11" s="193" t="s">
        <v>174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172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91">
        <v>10</v>
      </c>
      <c r="F16" s="88" t="s">
        <v>6</v>
      </c>
      <c r="G16" s="199" t="s">
        <v>15</v>
      </c>
      <c r="H16" s="199"/>
      <c r="I16" s="88" t="s">
        <v>13</v>
      </c>
      <c r="J16" s="91">
        <v>13</v>
      </c>
      <c r="K16" s="8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/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18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88" t="s">
        <v>29</v>
      </c>
      <c r="F24" s="225">
        <v>4000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88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13200</v>
      </c>
      <c r="N25" s="230"/>
    </row>
    <row r="26" spans="1:22">
      <c r="A26" s="5"/>
      <c r="B26" s="22" t="s">
        <v>33</v>
      </c>
      <c r="C26" s="6"/>
      <c r="D26" s="25"/>
      <c r="E26" s="8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88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98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88" t="s">
        <v>29</v>
      </c>
      <c r="G29" s="199" t="s">
        <v>97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97</v>
      </c>
      <c r="D30" s="273"/>
      <c r="E30" s="273"/>
      <c r="F30" s="28" t="s">
        <v>29</v>
      </c>
      <c r="G30" s="223" t="s">
        <v>69</v>
      </c>
      <c r="H30" s="223"/>
      <c r="I30" s="223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8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8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8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8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8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88" t="s">
        <v>29</v>
      </c>
      <c r="G40" s="223"/>
      <c r="H40" s="223"/>
      <c r="I40" s="223"/>
      <c r="J40" s="31"/>
      <c r="K40" s="6" t="s">
        <v>36</v>
      </c>
      <c r="L40" s="94"/>
      <c r="M40" s="237">
        <f>M25</f>
        <v>13200</v>
      </c>
      <c r="N40" s="238"/>
    </row>
    <row r="41" spans="1:18">
      <c r="A41" s="5"/>
      <c r="B41" s="5"/>
      <c r="C41" s="223"/>
      <c r="D41" s="223"/>
      <c r="E41" s="223"/>
      <c r="F41" s="8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220</v>
      </c>
      <c r="K43" s="42"/>
      <c r="L43" s="89" t="s">
        <v>33</v>
      </c>
      <c r="M43" s="225">
        <f>J43*J44</f>
        <v>484.00000000000006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45</v>
      </c>
      <c r="J44" s="46">
        <v>2.2000000000000002</v>
      </c>
      <c r="K44" s="245" t="s">
        <v>46</v>
      </c>
      <c r="L44" s="246"/>
      <c r="M44" s="225">
        <f>150*5</f>
        <v>750</v>
      </c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94"/>
      <c r="F46" s="249">
        <v>0</v>
      </c>
      <c r="G46" s="250"/>
      <c r="H46" s="89"/>
      <c r="I46" s="89"/>
      <c r="J46" s="89"/>
      <c r="K46" s="6" t="s">
        <v>49</v>
      </c>
      <c r="L46" s="94"/>
      <c r="M46" s="201">
        <f>M43+M42+M40+M44+M45</f>
        <v>16932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94"/>
      <c r="F47" s="241">
        <v>0</v>
      </c>
      <c r="G47" s="242"/>
      <c r="H47" s="89"/>
      <c r="I47" s="89"/>
      <c r="J47" s="89"/>
      <c r="K47" s="6" t="s">
        <v>51</v>
      </c>
      <c r="L47" s="9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94"/>
      <c r="F48" s="253">
        <f>SUM(F46:G47)</f>
        <v>0</v>
      </c>
      <c r="G48" s="254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94"/>
      <c r="F49" s="241">
        <v>0</v>
      </c>
      <c r="G49" s="242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94"/>
      <c r="F50" s="253">
        <f>SUM(F48:G49)</f>
        <v>0</v>
      </c>
      <c r="G50" s="254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9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9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9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9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94"/>
      <c r="F56" s="257">
        <f>+M46-F55</f>
        <v>16932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16932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173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28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0"/>
      <c r="M4" s="90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0" t="s">
        <v>3</v>
      </c>
      <c r="M5" s="90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8</v>
      </c>
      <c r="K8" s="88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7980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93"/>
      <c r="B11" s="191">
        <f>$M$9</f>
        <v>7980</v>
      </c>
      <c r="C11" s="192"/>
      <c r="D11" s="193" t="s">
        <v>171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168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91">
        <v>12</v>
      </c>
      <c r="F16" s="88" t="s">
        <v>6</v>
      </c>
      <c r="G16" s="199" t="s">
        <v>15</v>
      </c>
      <c r="H16" s="199"/>
      <c r="I16" s="88" t="s">
        <v>13</v>
      </c>
      <c r="J16" s="91">
        <v>14</v>
      </c>
      <c r="K16" s="88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/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18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8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88" t="s">
        <v>29</v>
      </c>
      <c r="F24" s="225">
        <v>2800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88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6480</v>
      </c>
      <c r="N25" s="230"/>
    </row>
    <row r="26" spans="1:22">
      <c r="A26" s="5"/>
      <c r="B26" s="22" t="s">
        <v>33</v>
      </c>
      <c r="C26" s="6"/>
      <c r="D26" s="25"/>
      <c r="E26" s="88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88" t="s">
        <v>29</v>
      </c>
      <c r="G27" s="199" t="s">
        <v>97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98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88" t="s">
        <v>29</v>
      </c>
      <c r="G29" s="199" t="s">
        <v>97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97</v>
      </c>
      <c r="D30" s="273"/>
      <c r="E30" s="273"/>
      <c r="F30" s="28" t="s">
        <v>29</v>
      </c>
      <c r="G30" s="223" t="s">
        <v>69</v>
      </c>
      <c r="H30" s="223"/>
      <c r="I30" s="223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88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88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88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88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88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88" t="s">
        <v>29</v>
      </c>
      <c r="G40" s="223"/>
      <c r="H40" s="223"/>
      <c r="I40" s="223"/>
      <c r="J40" s="31"/>
      <c r="K40" s="6" t="s">
        <v>36</v>
      </c>
      <c r="L40" s="94"/>
      <c r="M40" s="237">
        <f>M25</f>
        <v>6480</v>
      </c>
      <c r="N40" s="238"/>
    </row>
    <row r="41" spans="1:18">
      <c r="A41" s="5"/>
      <c r="B41" s="5"/>
      <c r="C41" s="223"/>
      <c r="D41" s="223"/>
      <c r="E41" s="223"/>
      <c r="F41" s="88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/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89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0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9" t="s">
        <v>47</v>
      </c>
      <c r="M45" s="247">
        <f>250*6</f>
        <v>1500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94"/>
      <c r="F46" s="249">
        <v>0</v>
      </c>
      <c r="G46" s="250"/>
      <c r="H46" s="89"/>
      <c r="I46" s="89"/>
      <c r="J46" s="89"/>
      <c r="K46" s="6" t="s">
        <v>49</v>
      </c>
      <c r="L46" s="94"/>
      <c r="M46" s="201">
        <f>M43+M42+M40+M44+M45</f>
        <v>7980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94"/>
      <c r="F47" s="241">
        <v>0</v>
      </c>
      <c r="G47" s="242"/>
      <c r="H47" s="89"/>
      <c r="I47" s="89"/>
      <c r="J47" s="89"/>
      <c r="K47" s="6" t="s">
        <v>51</v>
      </c>
      <c r="L47" s="9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94"/>
      <c r="F48" s="253">
        <f>SUM(F46:G47)</f>
        <v>0</v>
      </c>
      <c r="G48" s="254"/>
      <c r="H48" s="89"/>
      <c r="I48" s="89"/>
      <c r="J48" s="89"/>
      <c r="K48" s="6"/>
      <c r="L48" s="9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94"/>
      <c r="F49" s="241">
        <v>0</v>
      </c>
      <c r="G49" s="242"/>
      <c r="H49" s="89"/>
      <c r="I49" s="89"/>
      <c r="J49" s="89"/>
      <c r="K49" s="6"/>
      <c r="L49" s="9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94"/>
      <c r="F50" s="253">
        <f>SUM(F48:G49)</f>
        <v>0</v>
      </c>
      <c r="G50" s="254"/>
      <c r="H50" s="89"/>
      <c r="I50" s="89"/>
      <c r="J50" s="89"/>
      <c r="K50" s="6"/>
      <c r="L50" s="9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9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9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9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9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9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94"/>
      <c r="F56" s="257">
        <f>+M46-F55</f>
        <v>7980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7980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87"/>
      <c r="C59" s="88"/>
      <c r="D59" s="88"/>
      <c r="E59" s="88"/>
      <c r="F59" s="88"/>
      <c r="G59" s="88"/>
      <c r="H59" s="6"/>
      <c r="I59" s="88"/>
      <c r="J59" s="88"/>
      <c r="K59" s="88"/>
      <c r="L59" s="88"/>
      <c r="M59" s="88"/>
      <c r="N59" s="92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169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170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/>
  <dimension ref="A1:V78"/>
  <sheetViews>
    <sheetView topLeftCell="A34" zoomScaleNormal="100" workbookViewId="0">
      <selection activeCell="V8" sqref="V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27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82"/>
      <c r="M4" s="82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82" t="s">
        <v>3</v>
      </c>
      <c r="M5" s="82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7</v>
      </c>
      <c r="K8" s="80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16650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85"/>
      <c r="B11" s="191">
        <f>$M$9</f>
        <v>16650</v>
      </c>
      <c r="C11" s="192"/>
      <c r="D11" s="193" t="s">
        <v>167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164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83">
        <v>12</v>
      </c>
      <c r="F16" s="80" t="s">
        <v>6</v>
      </c>
      <c r="G16" s="199" t="s">
        <v>15</v>
      </c>
      <c r="H16" s="199"/>
      <c r="I16" s="80" t="s">
        <v>13</v>
      </c>
      <c r="J16" s="83">
        <v>15</v>
      </c>
      <c r="K16" s="80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/>
      <c r="I18" s="217" t="s">
        <v>19</v>
      </c>
      <c r="J18" s="219"/>
      <c r="K18" s="20" t="s">
        <v>18</v>
      </c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80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80" t="s">
        <v>29</v>
      </c>
      <c r="F24" s="225">
        <v>4000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80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13200</v>
      </c>
      <c r="N25" s="230"/>
    </row>
    <row r="26" spans="1:22">
      <c r="A26" s="5"/>
      <c r="B26" s="22" t="s">
        <v>33</v>
      </c>
      <c r="C26" s="6"/>
      <c r="D26" s="25"/>
      <c r="E26" s="80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80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98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80" t="s">
        <v>29</v>
      </c>
      <c r="G29" s="199" t="s">
        <v>97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97</v>
      </c>
      <c r="D30" s="273"/>
      <c r="E30" s="273"/>
      <c r="F30" s="28" t="s">
        <v>29</v>
      </c>
      <c r="G30" s="223" t="s">
        <v>69</v>
      </c>
      <c r="H30" s="223"/>
      <c r="I30" s="223"/>
      <c r="J30" s="27">
        <v>110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80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80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80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80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80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80" t="s">
        <v>29</v>
      </c>
      <c r="G40" s="223"/>
      <c r="H40" s="223"/>
      <c r="I40" s="223"/>
      <c r="J40" s="31"/>
      <c r="K40" s="6" t="s">
        <v>36</v>
      </c>
      <c r="L40" s="86"/>
      <c r="M40" s="237">
        <f>M25</f>
        <v>13200</v>
      </c>
      <c r="N40" s="238"/>
    </row>
    <row r="41" spans="1:18">
      <c r="A41" s="5"/>
      <c r="B41" s="5"/>
      <c r="C41" s="223"/>
      <c r="D41" s="223"/>
      <c r="E41" s="223"/>
      <c r="F41" s="80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220</v>
      </c>
      <c r="K43" s="42"/>
      <c r="L43" s="81" t="s">
        <v>33</v>
      </c>
      <c r="M43" s="225">
        <f>J43*J44</f>
        <v>352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82" t="s">
        <v>45</v>
      </c>
      <c r="J44" s="46">
        <v>1.6</v>
      </c>
      <c r="K44" s="245" t="s">
        <v>46</v>
      </c>
      <c r="L44" s="246"/>
      <c r="M44" s="225">
        <f>150*4</f>
        <v>600</v>
      </c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81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86"/>
      <c r="F46" s="249">
        <v>0</v>
      </c>
      <c r="G46" s="250"/>
      <c r="H46" s="81"/>
      <c r="I46" s="81"/>
      <c r="J46" s="81"/>
      <c r="K46" s="6" t="s">
        <v>49</v>
      </c>
      <c r="L46" s="86"/>
      <c r="M46" s="201">
        <f>M43+M42+M40+M44+M45</f>
        <v>16650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86"/>
      <c r="F47" s="241">
        <v>0</v>
      </c>
      <c r="G47" s="242"/>
      <c r="H47" s="81"/>
      <c r="I47" s="81"/>
      <c r="J47" s="81"/>
      <c r="K47" s="6" t="s">
        <v>51</v>
      </c>
      <c r="L47" s="86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86"/>
      <c r="F48" s="253">
        <f>SUM(F46:G47)</f>
        <v>0</v>
      </c>
      <c r="G48" s="254"/>
      <c r="H48" s="81"/>
      <c r="I48" s="81"/>
      <c r="J48" s="81"/>
      <c r="K48" s="6"/>
      <c r="L48" s="86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86"/>
      <c r="F49" s="241">
        <v>0</v>
      </c>
      <c r="G49" s="242"/>
      <c r="H49" s="81"/>
      <c r="I49" s="81"/>
      <c r="J49" s="81"/>
      <c r="K49" s="6"/>
      <c r="L49" s="86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86"/>
      <c r="F50" s="253">
        <f>SUM(F48:G49)</f>
        <v>0</v>
      </c>
      <c r="G50" s="254"/>
      <c r="H50" s="81"/>
      <c r="I50" s="81"/>
      <c r="J50" s="81"/>
      <c r="K50" s="6"/>
      <c r="L50" s="86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86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86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86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86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86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86"/>
      <c r="F56" s="257">
        <f>+M46-F55</f>
        <v>16650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16650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79"/>
      <c r="C59" s="80"/>
      <c r="D59" s="80"/>
      <c r="E59" s="80"/>
      <c r="F59" s="80"/>
      <c r="G59" s="80"/>
      <c r="H59" s="6"/>
      <c r="I59" s="80"/>
      <c r="J59" s="80"/>
      <c r="K59" s="80"/>
      <c r="L59" s="80"/>
      <c r="M59" s="80"/>
      <c r="N59" s="8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165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166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26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7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2240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191">
        <f>$M$9</f>
        <v>2240</v>
      </c>
      <c r="C11" s="192"/>
      <c r="D11" s="193" t="s">
        <v>163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162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75">
        <v>7</v>
      </c>
      <c r="F16" s="72" t="s">
        <v>6</v>
      </c>
      <c r="G16" s="199" t="s">
        <v>15</v>
      </c>
      <c r="H16" s="199"/>
      <c r="I16" s="72" t="s">
        <v>13</v>
      </c>
      <c r="J16" s="75">
        <v>8</v>
      </c>
      <c r="K16" s="7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72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/>
      <c r="E25" s="72" t="s">
        <v>29</v>
      </c>
      <c r="F25" s="229"/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2240</v>
      </c>
      <c r="N25" s="230"/>
    </row>
    <row r="26" spans="1:22">
      <c r="A26" s="5"/>
      <c r="B26" s="22" t="s">
        <v>33</v>
      </c>
      <c r="C26" s="6"/>
      <c r="D26" s="25"/>
      <c r="E26" s="7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72" t="s">
        <v>29</v>
      </c>
      <c r="G27" s="199" t="s">
        <v>93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34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/>
      <c r="D29" s="199"/>
      <c r="E29" s="199"/>
      <c r="F29" s="72" t="s">
        <v>29</v>
      </c>
      <c r="G29" s="199"/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/>
      <c r="D30" s="273"/>
      <c r="E30" s="273"/>
      <c r="F30" s="28" t="s">
        <v>29</v>
      </c>
      <c r="G30" s="223"/>
      <c r="H30" s="223"/>
      <c r="I30" s="223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72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7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7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7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7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72" t="s">
        <v>29</v>
      </c>
      <c r="G40" s="223"/>
      <c r="H40" s="223"/>
      <c r="I40" s="223"/>
      <c r="J40" s="31"/>
      <c r="K40" s="6" t="s">
        <v>36</v>
      </c>
      <c r="L40" s="78"/>
      <c r="M40" s="237">
        <f>M25</f>
        <v>2240</v>
      </c>
      <c r="N40" s="238"/>
    </row>
    <row r="41" spans="1:18">
      <c r="A41" s="5"/>
      <c r="B41" s="5"/>
      <c r="C41" s="223"/>
      <c r="D41" s="223"/>
      <c r="E41" s="223"/>
      <c r="F41" s="7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/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7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78"/>
      <c r="F46" s="249">
        <v>0</v>
      </c>
      <c r="G46" s="250"/>
      <c r="H46" s="73"/>
      <c r="I46" s="73"/>
      <c r="J46" s="73"/>
      <c r="K46" s="6" t="s">
        <v>49</v>
      </c>
      <c r="L46" s="78"/>
      <c r="M46" s="201">
        <f>M43+M42+M40+M44+M45</f>
        <v>2240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78"/>
      <c r="F47" s="241">
        <v>0</v>
      </c>
      <c r="G47" s="242"/>
      <c r="H47" s="73"/>
      <c r="I47" s="73"/>
      <c r="J47" s="73"/>
      <c r="K47" s="6" t="s">
        <v>51</v>
      </c>
      <c r="L47" s="7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78"/>
      <c r="F48" s="253">
        <f>SUM(F46:G47)</f>
        <v>0</v>
      </c>
      <c r="G48" s="254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78"/>
      <c r="F49" s="241">
        <v>0</v>
      </c>
      <c r="G49" s="242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78"/>
      <c r="F50" s="253">
        <f>SUM(F48:G49)</f>
        <v>0</v>
      </c>
      <c r="G50" s="254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7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7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7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7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78"/>
      <c r="F56" s="257">
        <f>+M46-F55</f>
        <v>2240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2240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160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161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V78"/>
  <sheetViews>
    <sheetView topLeftCell="A43" zoomScaleNormal="100" workbookViewId="0">
      <selection activeCell="Q63" sqref="Q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25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7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11280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191">
        <f>$M$9</f>
        <v>11280</v>
      </c>
      <c r="C11" s="192"/>
      <c r="D11" s="193" t="s">
        <v>159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157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75">
        <v>12</v>
      </c>
      <c r="F16" s="72" t="s">
        <v>6</v>
      </c>
      <c r="G16" s="199" t="s">
        <v>15</v>
      </c>
      <c r="H16" s="199"/>
      <c r="I16" s="72" t="s">
        <v>13</v>
      </c>
      <c r="J16" s="75">
        <v>15</v>
      </c>
      <c r="K16" s="7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/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149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72" t="s">
        <v>29</v>
      </c>
      <c r="F24" s="225">
        <v>2800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72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9280</v>
      </c>
      <c r="N25" s="230"/>
    </row>
    <row r="26" spans="1:22">
      <c r="A26" s="5"/>
      <c r="B26" s="22" t="s">
        <v>33</v>
      </c>
      <c r="C26" s="6"/>
      <c r="D26" s="25"/>
      <c r="E26" s="7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72" t="s">
        <v>29</v>
      </c>
      <c r="G27" s="199" t="s">
        <v>97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150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72" t="s">
        <v>29</v>
      </c>
      <c r="G29" s="199" t="s">
        <v>98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98</v>
      </c>
      <c r="D30" s="273"/>
      <c r="E30" s="273"/>
      <c r="F30" s="28" t="s">
        <v>29</v>
      </c>
      <c r="G30" s="223" t="s">
        <v>98</v>
      </c>
      <c r="H30" s="223"/>
      <c r="I30" s="223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151</v>
      </c>
      <c r="D31" s="199"/>
      <c r="E31" s="199"/>
      <c r="F31" s="72" t="s">
        <v>29</v>
      </c>
      <c r="G31" s="199" t="s">
        <v>97</v>
      </c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97</v>
      </c>
      <c r="D32" s="199"/>
      <c r="E32" s="199"/>
      <c r="F32" s="28" t="s">
        <v>29</v>
      </c>
      <c r="G32" s="199" t="s">
        <v>69</v>
      </c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7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7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7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7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72" t="s">
        <v>29</v>
      </c>
      <c r="G40" s="223"/>
      <c r="H40" s="223"/>
      <c r="I40" s="223"/>
      <c r="J40" s="31"/>
      <c r="K40" s="6" t="s">
        <v>36</v>
      </c>
      <c r="L40" s="78"/>
      <c r="M40" s="237">
        <f>M25</f>
        <v>9280</v>
      </c>
      <c r="N40" s="238"/>
    </row>
    <row r="41" spans="1:18">
      <c r="A41" s="5"/>
      <c r="B41" s="5"/>
      <c r="C41" s="223"/>
      <c r="D41" s="223"/>
      <c r="E41" s="223"/>
      <c r="F41" s="7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/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7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78"/>
      <c r="F46" s="249">
        <v>0</v>
      </c>
      <c r="G46" s="250"/>
      <c r="H46" s="73"/>
      <c r="I46" s="73"/>
      <c r="J46" s="73"/>
      <c r="K46" s="6" t="s">
        <v>49</v>
      </c>
      <c r="L46" s="78"/>
      <c r="M46" s="201">
        <f>M43+M42+M40+M44+M45</f>
        <v>11280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78"/>
      <c r="F47" s="241">
        <v>0</v>
      </c>
      <c r="G47" s="242"/>
      <c r="H47" s="73"/>
      <c r="I47" s="73"/>
      <c r="J47" s="73"/>
      <c r="K47" s="6" t="s">
        <v>51</v>
      </c>
      <c r="L47" s="7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78"/>
      <c r="F48" s="253">
        <f>SUM(F46:G47)</f>
        <v>0</v>
      </c>
      <c r="G48" s="254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78"/>
      <c r="F49" s="241">
        <v>0</v>
      </c>
      <c r="G49" s="242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78"/>
      <c r="F50" s="253">
        <f>SUM(F48:G49)</f>
        <v>0</v>
      </c>
      <c r="G50" s="254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7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7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7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7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78"/>
      <c r="F56" s="257">
        <f>+M46-F55</f>
        <v>11280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11280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217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158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V78"/>
  <sheetViews>
    <sheetView zoomScaleNormal="100" workbookViewId="0">
      <selection activeCell="T18" sqref="T18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7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16650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191">
        <f>$M$9</f>
        <v>16650</v>
      </c>
      <c r="C11" s="192"/>
      <c r="D11" s="193" t="s">
        <v>156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153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75">
        <v>12</v>
      </c>
      <c r="F16" s="72" t="s">
        <v>6</v>
      </c>
      <c r="G16" s="199" t="s">
        <v>15</v>
      </c>
      <c r="H16" s="199"/>
      <c r="I16" s="72" t="s">
        <v>13</v>
      </c>
      <c r="J16" s="75">
        <v>15</v>
      </c>
      <c r="K16" s="7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/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149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72" t="s">
        <v>29</v>
      </c>
      <c r="F24" s="225">
        <v>4000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72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13200</v>
      </c>
      <c r="N25" s="230"/>
    </row>
    <row r="26" spans="1:22">
      <c r="A26" s="5"/>
      <c r="B26" s="22" t="s">
        <v>33</v>
      </c>
      <c r="C26" s="6"/>
      <c r="D26" s="25"/>
      <c r="E26" s="7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72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150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72" t="s">
        <v>29</v>
      </c>
      <c r="G29" s="199" t="s">
        <v>98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98</v>
      </c>
      <c r="D30" s="273"/>
      <c r="E30" s="273"/>
      <c r="F30" s="28" t="s">
        <v>29</v>
      </c>
      <c r="G30" s="223" t="s">
        <v>98</v>
      </c>
      <c r="H30" s="223"/>
      <c r="I30" s="223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151</v>
      </c>
      <c r="D31" s="199"/>
      <c r="E31" s="199"/>
      <c r="F31" s="72" t="s">
        <v>29</v>
      </c>
      <c r="G31" s="199" t="s">
        <v>97</v>
      </c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97</v>
      </c>
      <c r="D32" s="199"/>
      <c r="E32" s="199"/>
      <c r="F32" s="28" t="s">
        <v>29</v>
      </c>
      <c r="G32" s="199" t="s">
        <v>69</v>
      </c>
      <c r="H32" s="199"/>
      <c r="I32" s="199"/>
      <c r="J32" s="27">
        <v>110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7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7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7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7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72" t="s">
        <v>29</v>
      </c>
      <c r="G40" s="223"/>
      <c r="H40" s="223"/>
      <c r="I40" s="223"/>
      <c r="J40" s="31"/>
      <c r="K40" s="6" t="s">
        <v>36</v>
      </c>
      <c r="L40" s="78"/>
      <c r="M40" s="237">
        <f>M25</f>
        <v>13200</v>
      </c>
      <c r="N40" s="238"/>
    </row>
    <row r="41" spans="1:18">
      <c r="A41" s="5"/>
      <c r="B41" s="5"/>
      <c r="C41" s="223"/>
      <c r="D41" s="223"/>
      <c r="E41" s="223"/>
      <c r="F41" s="7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>
        <f>249*2</f>
        <v>498</v>
      </c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220</v>
      </c>
      <c r="K43" s="42"/>
      <c r="L43" s="73" t="s">
        <v>33</v>
      </c>
      <c r="M43" s="225">
        <f>J43*J44</f>
        <v>352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45</v>
      </c>
      <c r="J44" s="46">
        <v>1.6</v>
      </c>
      <c r="K44" s="245" t="s">
        <v>46</v>
      </c>
      <c r="L44" s="246"/>
      <c r="M44" s="225">
        <f>150*4</f>
        <v>600</v>
      </c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78"/>
      <c r="F46" s="249">
        <v>0</v>
      </c>
      <c r="G46" s="250"/>
      <c r="H46" s="73"/>
      <c r="I46" s="73"/>
      <c r="J46" s="73"/>
      <c r="K46" s="6" t="s">
        <v>49</v>
      </c>
      <c r="L46" s="78"/>
      <c r="M46" s="201">
        <f>M43+M42+M40+M44+M45</f>
        <v>16650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78"/>
      <c r="F47" s="241">
        <v>0</v>
      </c>
      <c r="G47" s="242"/>
      <c r="H47" s="73"/>
      <c r="I47" s="73"/>
      <c r="J47" s="73"/>
      <c r="K47" s="6" t="s">
        <v>51</v>
      </c>
      <c r="L47" s="7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78"/>
      <c r="F48" s="253">
        <f>SUM(F46:G47)</f>
        <v>0</v>
      </c>
      <c r="G48" s="254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78"/>
      <c r="F49" s="241">
        <v>0</v>
      </c>
      <c r="G49" s="242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78"/>
      <c r="F50" s="253">
        <f>SUM(F48:G49)</f>
        <v>0</v>
      </c>
      <c r="G50" s="254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7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7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7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7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78"/>
      <c r="F56" s="257">
        <f>+M46-F55</f>
        <v>16650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16650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154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155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V78"/>
  <sheetViews>
    <sheetView zoomScaleNormal="100" workbookViewId="0">
      <selection activeCell="Q14" sqref="Q14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23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74"/>
      <c r="M4" s="74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74" t="s">
        <v>3</v>
      </c>
      <c r="M5" s="74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6</v>
      </c>
      <c r="K8" s="72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11280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77"/>
      <c r="B11" s="191">
        <f>$M$9</f>
        <v>11280</v>
      </c>
      <c r="C11" s="192"/>
      <c r="D11" s="193" t="s">
        <v>152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148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75">
        <v>12</v>
      </c>
      <c r="F16" s="72" t="s">
        <v>6</v>
      </c>
      <c r="G16" s="199" t="s">
        <v>15</v>
      </c>
      <c r="H16" s="199"/>
      <c r="I16" s="72" t="s">
        <v>13</v>
      </c>
      <c r="J16" s="75">
        <v>15</v>
      </c>
      <c r="K16" s="72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/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149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72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72" t="s">
        <v>29</v>
      </c>
      <c r="F24" s="225">
        <v>2800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72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9280</v>
      </c>
      <c r="N25" s="230"/>
    </row>
    <row r="26" spans="1:22">
      <c r="A26" s="5"/>
      <c r="B26" s="22" t="s">
        <v>33</v>
      </c>
      <c r="C26" s="6"/>
      <c r="D26" s="25"/>
      <c r="E26" s="72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72" t="s">
        <v>29</v>
      </c>
      <c r="G27" s="199" t="s">
        <v>97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150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72" t="s">
        <v>29</v>
      </c>
      <c r="G29" s="199" t="s">
        <v>98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98</v>
      </c>
      <c r="D30" s="273"/>
      <c r="E30" s="273"/>
      <c r="F30" s="28" t="s">
        <v>29</v>
      </c>
      <c r="G30" s="223" t="s">
        <v>98</v>
      </c>
      <c r="H30" s="223"/>
      <c r="I30" s="223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151</v>
      </c>
      <c r="D31" s="199"/>
      <c r="E31" s="199"/>
      <c r="F31" s="72" t="s">
        <v>29</v>
      </c>
      <c r="G31" s="199" t="s">
        <v>97</v>
      </c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97</v>
      </c>
      <c r="D32" s="199"/>
      <c r="E32" s="199"/>
      <c r="F32" s="28" t="s">
        <v>29</v>
      </c>
      <c r="G32" s="199" t="s">
        <v>69</v>
      </c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72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72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72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72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72" t="s">
        <v>29</v>
      </c>
      <c r="G40" s="223"/>
      <c r="H40" s="223"/>
      <c r="I40" s="223"/>
      <c r="J40" s="31"/>
      <c r="K40" s="6" t="s">
        <v>36</v>
      </c>
      <c r="L40" s="78"/>
      <c r="M40" s="237">
        <f>M25</f>
        <v>9280</v>
      </c>
      <c r="N40" s="238"/>
    </row>
    <row r="41" spans="1:18">
      <c r="A41" s="5"/>
      <c r="B41" s="5"/>
      <c r="C41" s="223"/>
      <c r="D41" s="223"/>
      <c r="E41" s="223"/>
      <c r="F41" s="72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69"/>
      <c r="N42" s="27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7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74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73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78"/>
      <c r="F46" s="249">
        <v>0</v>
      </c>
      <c r="G46" s="250"/>
      <c r="H46" s="73"/>
      <c r="I46" s="73"/>
      <c r="J46" s="73"/>
      <c r="K46" s="6" t="s">
        <v>49</v>
      </c>
      <c r="L46" s="78"/>
      <c r="M46" s="201">
        <f>M43+M42+M40+M44+M45</f>
        <v>11280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78"/>
      <c r="F47" s="241">
        <v>0</v>
      </c>
      <c r="G47" s="242"/>
      <c r="H47" s="73"/>
      <c r="I47" s="73"/>
      <c r="J47" s="73"/>
      <c r="K47" s="6" t="s">
        <v>51</v>
      </c>
      <c r="L47" s="78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78"/>
      <c r="F48" s="253">
        <f>SUM(F46:G47)</f>
        <v>0</v>
      </c>
      <c r="G48" s="254"/>
      <c r="H48" s="73"/>
      <c r="I48" s="73"/>
      <c r="J48" s="73"/>
      <c r="K48" s="6"/>
      <c r="L48" s="78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78"/>
      <c r="F49" s="241">
        <v>0</v>
      </c>
      <c r="G49" s="242"/>
      <c r="H49" s="73"/>
      <c r="I49" s="73"/>
      <c r="J49" s="73"/>
      <c r="K49" s="6"/>
      <c r="L49" s="78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78"/>
      <c r="F50" s="253">
        <f>SUM(F48:G49)</f>
        <v>0</v>
      </c>
      <c r="G50" s="254"/>
      <c r="H50" s="73"/>
      <c r="I50" s="73"/>
      <c r="J50" s="73"/>
      <c r="K50" s="6"/>
      <c r="L50" s="78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78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78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78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78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78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78"/>
      <c r="F56" s="257">
        <f>+M46-F55</f>
        <v>11280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11280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71"/>
      <c r="C59" s="72"/>
      <c r="D59" s="72"/>
      <c r="E59" s="72"/>
      <c r="F59" s="72"/>
      <c r="G59" s="72"/>
      <c r="H59" s="6"/>
      <c r="I59" s="72"/>
      <c r="J59" s="72"/>
      <c r="K59" s="72"/>
      <c r="L59" s="72"/>
      <c r="M59" s="72"/>
      <c r="N59" s="76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85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86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V78"/>
  <sheetViews>
    <sheetView zoomScaleNormal="100" workbookViewId="0">
      <selection activeCell="U11" sqref="U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22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1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21400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191">
        <f>$M$9</f>
        <v>21400</v>
      </c>
      <c r="C11" s="192"/>
      <c r="D11" s="193" t="s">
        <v>145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146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26">
        <v>11</v>
      </c>
      <c r="F16" s="16" t="s">
        <v>6</v>
      </c>
      <c r="G16" s="199" t="s">
        <v>15</v>
      </c>
      <c r="H16" s="199"/>
      <c r="I16" s="16" t="s">
        <v>13</v>
      </c>
      <c r="J16" s="26">
        <v>15</v>
      </c>
      <c r="K16" s="1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 t="s">
        <v>18</v>
      </c>
      <c r="L18" s="217" t="s">
        <v>20</v>
      </c>
      <c r="M18" s="219"/>
      <c r="N18" s="20" t="s">
        <v>142</v>
      </c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4</v>
      </c>
      <c r="E24" s="16" t="s">
        <v>29</v>
      </c>
      <c r="F24" s="225">
        <v>4000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17200</v>
      </c>
      <c r="N25" s="230"/>
    </row>
    <row r="26" spans="1:22">
      <c r="A26" s="5"/>
      <c r="B26" s="22" t="s">
        <v>33</v>
      </c>
      <c r="C26" s="6"/>
      <c r="D26" s="25"/>
      <c r="E26" s="1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97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110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97</v>
      </c>
      <c r="D29" s="199"/>
      <c r="E29" s="199"/>
      <c r="F29" s="16" t="s">
        <v>29</v>
      </c>
      <c r="G29" s="199" t="s">
        <v>98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273" t="s">
        <v>98</v>
      </c>
      <c r="D30" s="273"/>
      <c r="E30" s="273"/>
      <c r="F30" s="28" t="s">
        <v>29</v>
      </c>
      <c r="G30" s="223" t="s">
        <v>97</v>
      </c>
      <c r="H30" s="223"/>
      <c r="I30" s="223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34</v>
      </c>
      <c r="D31" s="199"/>
      <c r="E31" s="199"/>
      <c r="F31" s="16" t="s">
        <v>29</v>
      </c>
      <c r="G31" s="199" t="s">
        <v>97</v>
      </c>
      <c r="H31" s="199"/>
      <c r="I31" s="199"/>
      <c r="J31" s="27">
        <v>110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97</v>
      </c>
      <c r="D32" s="199"/>
      <c r="E32" s="199"/>
      <c r="F32" s="28" t="s">
        <v>29</v>
      </c>
      <c r="G32" s="199" t="s">
        <v>69</v>
      </c>
      <c r="H32" s="199"/>
      <c r="I32" s="199"/>
      <c r="J32" s="27">
        <v>110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17200</v>
      </c>
      <c r="N40" s="238"/>
    </row>
    <row r="41" spans="1:18">
      <c r="A41" s="5"/>
      <c r="B41" s="5"/>
      <c r="C41" s="223"/>
      <c r="D41" s="223"/>
      <c r="E41" s="223"/>
      <c r="F41" s="1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249*4</f>
        <v>996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440</v>
      </c>
      <c r="K43" s="42"/>
      <c r="L43" s="43" t="s">
        <v>33</v>
      </c>
      <c r="M43" s="225">
        <f>J43*J44</f>
        <v>704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>
        <f>250*10</f>
        <v>2500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21400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21400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21400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143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64:G64"/>
    <mergeCell ref="I64:N64"/>
    <mergeCell ref="C28:E28"/>
    <mergeCell ref="G28:I28"/>
    <mergeCell ref="B60:G60"/>
    <mergeCell ref="B61:G61"/>
    <mergeCell ref="I61:N61"/>
    <mergeCell ref="B62:G62"/>
    <mergeCell ref="I62:N62"/>
    <mergeCell ref="B63:G63"/>
    <mergeCell ref="I63:N63"/>
    <mergeCell ref="F54:G54"/>
    <mergeCell ref="F48:G48"/>
    <mergeCell ref="F49:G49"/>
    <mergeCell ref="F50:G50"/>
    <mergeCell ref="F51:G51"/>
    <mergeCell ref="P54:Q54"/>
    <mergeCell ref="F55:G55"/>
    <mergeCell ref="F56:G56"/>
    <mergeCell ref="F57:G57"/>
    <mergeCell ref="B58:G58"/>
    <mergeCell ref="I58:N58"/>
    <mergeCell ref="P42:Q42"/>
    <mergeCell ref="F52:G52"/>
    <mergeCell ref="F53:G53"/>
    <mergeCell ref="K44:L44"/>
    <mergeCell ref="M44:N44"/>
    <mergeCell ref="M45:N45"/>
    <mergeCell ref="F46:G46"/>
    <mergeCell ref="M46:N46"/>
    <mergeCell ref="F47:G47"/>
    <mergeCell ref="M47:N47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42:E42"/>
    <mergeCell ref="G42:I42"/>
    <mergeCell ref="K42:L42"/>
    <mergeCell ref="M42:N42"/>
    <mergeCell ref="C36:E36"/>
    <mergeCell ref="G36:I36"/>
    <mergeCell ref="C37:E37"/>
    <mergeCell ref="G37:I37"/>
    <mergeCell ref="C38:E38"/>
    <mergeCell ref="G38:I38"/>
    <mergeCell ref="C33:E33"/>
    <mergeCell ref="G33:I33"/>
    <mergeCell ref="C34:E34"/>
    <mergeCell ref="G34:I34"/>
    <mergeCell ref="C35:E35"/>
    <mergeCell ref="G35:I35"/>
    <mergeCell ref="C30:E30"/>
    <mergeCell ref="G30:I30"/>
    <mergeCell ref="C31:E31"/>
    <mergeCell ref="G31:I31"/>
    <mergeCell ref="C32:E32"/>
    <mergeCell ref="G32:I32"/>
    <mergeCell ref="C27:E27"/>
    <mergeCell ref="G27:I27"/>
    <mergeCell ref="M27:N27"/>
    <mergeCell ref="C29:E29"/>
    <mergeCell ref="G29:I29"/>
    <mergeCell ref="F26:G26"/>
    <mergeCell ref="M26:N26"/>
    <mergeCell ref="B19:N19"/>
    <mergeCell ref="B20:E20"/>
    <mergeCell ref="F20:I20"/>
    <mergeCell ref="J20:K20"/>
    <mergeCell ref="L20:N20"/>
    <mergeCell ref="B21:E21"/>
    <mergeCell ref="F21:I21"/>
    <mergeCell ref="J21:K21"/>
    <mergeCell ref="L21:N21"/>
    <mergeCell ref="F23:G23"/>
    <mergeCell ref="F24:G24"/>
    <mergeCell ref="M24:N24"/>
    <mergeCell ref="F25:G25"/>
    <mergeCell ref="M25:N25"/>
    <mergeCell ref="B13:N15"/>
    <mergeCell ref="G16:H16"/>
    <mergeCell ref="L16:M16"/>
    <mergeCell ref="B17:N17"/>
    <mergeCell ref="B18:C18"/>
    <mergeCell ref="E18:G18"/>
    <mergeCell ref="I18:J18"/>
    <mergeCell ref="L18:M18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/>
  <dimension ref="A1:V78"/>
  <sheetViews>
    <sheetView topLeftCell="A4" zoomScaleNormal="100" workbookViewId="0">
      <selection activeCell="V57" sqref="V5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21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1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3766.4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191">
        <f>$M$9</f>
        <v>3766.4</v>
      </c>
      <c r="C11" s="192"/>
      <c r="D11" s="193" t="s">
        <v>81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139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26">
        <v>13</v>
      </c>
      <c r="F16" s="16" t="s">
        <v>6</v>
      </c>
      <c r="G16" s="199" t="s">
        <v>15</v>
      </c>
      <c r="H16" s="199"/>
      <c r="I16" s="16" t="s">
        <v>13</v>
      </c>
      <c r="J16" s="26">
        <v>15</v>
      </c>
      <c r="K16" s="1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6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2880</v>
      </c>
      <c r="N25" s="230"/>
    </row>
    <row r="26" spans="1:22">
      <c r="A26" s="5"/>
      <c r="B26" s="22" t="s">
        <v>33</v>
      </c>
      <c r="C26" s="6"/>
      <c r="D26" s="25"/>
      <c r="E26" s="1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" t="s">
        <v>29</v>
      </c>
      <c r="G27" s="199" t="s">
        <v>75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76</v>
      </c>
      <c r="D28" s="199"/>
      <c r="E28" s="199"/>
      <c r="F28" s="28" t="s">
        <v>29</v>
      </c>
      <c r="G28" s="199" t="s">
        <v>77</v>
      </c>
      <c r="H28" s="199"/>
      <c r="I28" s="19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77</v>
      </c>
      <c r="D29" s="199"/>
      <c r="E29" s="199"/>
      <c r="F29" s="16" t="s">
        <v>29</v>
      </c>
      <c r="G29" s="199" t="s">
        <v>75</v>
      </c>
      <c r="H29" s="199"/>
      <c r="I29" s="19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76</v>
      </c>
      <c r="D30" s="199"/>
      <c r="E30" s="199"/>
      <c r="F30" s="28" t="s">
        <v>29</v>
      </c>
      <c r="G30" s="199" t="s">
        <v>77</v>
      </c>
      <c r="H30" s="199"/>
      <c r="I30" s="19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77</v>
      </c>
      <c r="D31" s="199"/>
      <c r="E31" s="199"/>
      <c r="F31" s="16" t="s">
        <v>29</v>
      </c>
      <c r="G31" s="199" t="s">
        <v>75</v>
      </c>
      <c r="H31" s="199"/>
      <c r="I31" s="19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76</v>
      </c>
      <c r="D32" s="199"/>
      <c r="E32" s="199"/>
      <c r="F32" s="28" t="s">
        <v>29</v>
      </c>
      <c r="G32" s="199" t="s">
        <v>69</v>
      </c>
      <c r="H32" s="199"/>
      <c r="I32" s="19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78</v>
      </c>
      <c r="D33" s="223"/>
      <c r="E33" s="223"/>
      <c r="F33" s="28" t="s">
        <v>29</v>
      </c>
      <c r="G33" s="223" t="s">
        <v>40</v>
      </c>
      <c r="H33" s="223"/>
      <c r="I33" s="223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2880</v>
      </c>
      <c r="N40" s="238"/>
    </row>
    <row r="41" spans="1:18">
      <c r="A41" s="5"/>
      <c r="B41" s="5"/>
      <c r="C41" s="223"/>
      <c r="D41" s="223"/>
      <c r="E41" s="223"/>
      <c r="F41" s="1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554</v>
      </c>
      <c r="K43" s="42"/>
      <c r="L43" s="43" t="s">
        <v>33</v>
      </c>
      <c r="M43" s="225">
        <f>J43*J44</f>
        <v>886.40000000000009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3766.4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3766.4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3766.4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140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141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20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5</v>
      </c>
      <c r="K8" s="16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4974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21"/>
      <c r="B11" s="191">
        <f>$M$9</f>
        <v>4974</v>
      </c>
      <c r="C11" s="192"/>
      <c r="D11" s="193" t="s">
        <v>103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135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26">
        <v>7</v>
      </c>
      <c r="F16" s="16" t="s">
        <v>6</v>
      </c>
      <c r="G16" s="199" t="s">
        <v>15</v>
      </c>
      <c r="H16" s="199"/>
      <c r="I16" s="16" t="s">
        <v>13</v>
      </c>
      <c r="J16" s="26">
        <v>8</v>
      </c>
      <c r="K16" s="16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6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6" t="s">
        <v>29</v>
      </c>
      <c r="F24" s="225">
        <v>2000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6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3200</v>
      </c>
      <c r="N25" s="230"/>
    </row>
    <row r="26" spans="1:22">
      <c r="A26" s="5"/>
      <c r="B26" s="22" t="s">
        <v>33</v>
      </c>
      <c r="C26" s="6"/>
      <c r="D26" s="25"/>
      <c r="E26" s="16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6" t="s">
        <v>29</v>
      </c>
      <c r="G27" s="199" t="s">
        <v>93</v>
      </c>
      <c r="H27" s="199"/>
      <c r="I27" s="199"/>
      <c r="J27" s="27">
        <v>435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136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435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6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6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6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6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6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6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6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3200</v>
      </c>
      <c r="N40" s="238"/>
    </row>
    <row r="41" spans="1:18">
      <c r="A41" s="5"/>
      <c r="B41" s="5"/>
      <c r="C41" s="223"/>
      <c r="D41" s="223"/>
      <c r="E41" s="223"/>
      <c r="F41" s="16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111*2</f>
        <v>222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970</v>
      </c>
      <c r="K43" s="42"/>
      <c r="L43" s="43" t="s">
        <v>33</v>
      </c>
      <c r="M43" s="225">
        <f>J43*J44</f>
        <v>1552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4974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4974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4974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6"/>
      <c r="D59" s="16"/>
      <c r="E59" s="16"/>
      <c r="F59" s="16"/>
      <c r="G59" s="16"/>
      <c r="H59" s="6"/>
      <c r="I59" s="16"/>
      <c r="J59" s="16"/>
      <c r="K59" s="16"/>
      <c r="L59" s="16"/>
      <c r="M59" s="16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137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138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  <mergeCell ref="F51:G51"/>
    <mergeCell ref="F52:G52"/>
    <mergeCell ref="P54:Q54"/>
    <mergeCell ref="F55:G55"/>
    <mergeCell ref="F56:G56"/>
    <mergeCell ref="F53:G53"/>
    <mergeCell ref="F54:G54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48:G48"/>
    <mergeCell ref="F49:G49"/>
    <mergeCell ref="F50:G50"/>
    <mergeCell ref="C38:E38"/>
    <mergeCell ref="G38:I38"/>
    <mergeCell ref="F47:G4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G37:I37"/>
    <mergeCell ref="C32:E32"/>
    <mergeCell ref="G32:I32"/>
    <mergeCell ref="C33:E33"/>
    <mergeCell ref="G33:I33"/>
    <mergeCell ref="C34:E34"/>
    <mergeCell ref="G34:I34"/>
    <mergeCell ref="C30:E30"/>
    <mergeCell ref="G30:I30"/>
    <mergeCell ref="C31:E31"/>
    <mergeCell ref="G31:I31"/>
    <mergeCell ref="C29:E29"/>
    <mergeCell ref="G29:I29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  <mergeCell ref="L20:N20"/>
    <mergeCell ref="B11:C11"/>
    <mergeCell ref="D11:N11"/>
    <mergeCell ref="M2:N2"/>
    <mergeCell ref="L3:M3"/>
    <mergeCell ref="L8:M8"/>
    <mergeCell ref="K9:L9"/>
    <mergeCell ref="M9:N9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V78"/>
  <sheetViews>
    <sheetView topLeftCell="A40" zoomScaleNormal="100" workbookViewId="0">
      <selection activeCell="S10" sqref="S10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19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1464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1464</v>
      </c>
      <c r="C11" s="192"/>
      <c r="D11" s="193" t="s">
        <v>134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131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7</v>
      </c>
      <c r="F16" s="15" t="s">
        <v>6</v>
      </c>
      <c r="G16" s="199" t="s">
        <v>15</v>
      </c>
      <c r="H16" s="199"/>
      <c r="I16" s="15" t="s">
        <v>13</v>
      </c>
      <c r="J16" s="18">
        <v>7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880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68</v>
      </c>
      <c r="H27" s="199"/>
      <c r="I27" s="199"/>
      <c r="J27" s="27">
        <v>70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68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70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880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200</f>
        <v>200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240</v>
      </c>
      <c r="K43" s="42"/>
      <c r="L43" s="43" t="s">
        <v>33</v>
      </c>
      <c r="M43" s="225">
        <f>J43*J44</f>
        <v>384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1464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1464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1464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132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133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V78"/>
  <sheetViews>
    <sheetView topLeftCell="A13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18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640</v>
      </c>
      <c r="C11" s="192"/>
      <c r="D11" s="193" t="s">
        <v>87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128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6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119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69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4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129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130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17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1760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1760</v>
      </c>
      <c r="C11" s="192"/>
      <c r="D11" s="193" t="s">
        <v>127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125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7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1760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93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69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1760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4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1760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1760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1760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/>
  <dimension ref="A1:V78"/>
  <sheetViews>
    <sheetView topLeftCell="A22"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16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5666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5666</v>
      </c>
      <c r="C11" s="192"/>
      <c r="D11" s="193" t="s">
        <v>126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125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7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225">
        <v>2000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3200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93</v>
      </c>
      <c r="H27" s="199"/>
      <c r="I27" s="199"/>
      <c r="J27" s="27">
        <v>435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435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3200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111*2</f>
        <v>222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1020</v>
      </c>
      <c r="K43" s="42"/>
      <c r="L43" s="43" t="s">
        <v>33</v>
      </c>
      <c r="M43" s="225">
        <f>J43*J44</f>
        <v>2244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5666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5666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5666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640</v>
      </c>
      <c r="C11" s="192"/>
      <c r="D11" s="193" t="s">
        <v>87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118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6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119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69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4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123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3124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3124</v>
      </c>
      <c r="C11" s="192"/>
      <c r="D11" s="193" t="s">
        <v>122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118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6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119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150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670</v>
      </c>
      <c r="K43" s="42"/>
      <c r="L43" s="43" t="s">
        <v>33</v>
      </c>
      <c r="M43" s="225">
        <f>J43*J44</f>
        <v>1474.0000000000002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3124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3124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3124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120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121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V78"/>
  <sheetViews>
    <sheetView zoomScaleNormal="100" workbookViewId="0">
      <selection activeCell="R11" sqref="R1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13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4000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4000</v>
      </c>
      <c r="C11" s="192"/>
      <c r="D11" s="193" t="s">
        <v>113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107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5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5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4000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39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39</v>
      </c>
      <c r="D28" s="199"/>
      <c r="E28" s="199"/>
      <c r="F28" s="28" t="s">
        <v>29</v>
      </c>
      <c r="G28" s="199" t="s">
        <v>38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38</v>
      </c>
      <c r="D29" s="199"/>
      <c r="E29" s="199"/>
      <c r="F29" s="15" t="s">
        <v>29</v>
      </c>
      <c r="G29" s="199" t="s">
        <v>108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37</v>
      </c>
      <c r="D30" s="199"/>
      <c r="E30" s="199"/>
      <c r="F30" s="28" t="s">
        <v>29</v>
      </c>
      <c r="G30" s="199" t="s">
        <v>38</v>
      </c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38</v>
      </c>
      <c r="D31" s="199"/>
      <c r="E31" s="199"/>
      <c r="F31" s="15" t="s">
        <v>29</v>
      </c>
      <c r="G31" s="199" t="s">
        <v>108</v>
      </c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38</v>
      </c>
      <c r="D32" s="199"/>
      <c r="E32" s="199"/>
      <c r="F32" s="28" t="s">
        <v>29</v>
      </c>
      <c r="G32" s="199" t="s">
        <v>35</v>
      </c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35</v>
      </c>
      <c r="D33" s="223"/>
      <c r="E33" s="223"/>
      <c r="F33" s="28" t="s">
        <v>29</v>
      </c>
      <c r="G33" s="223" t="s">
        <v>69</v>
      </c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 t="s">
        <v>40</v>
      </c>
      <c r="D34" s="199"/>
      <c r="E34" s="199"/>
      <c r="F34" s="28" t="s">
        <v>29</v>
      </c>
      <c r="G34" s="199" t="s">
        <v>40</v>
      </c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4000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4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4000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4000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4000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109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110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V78"/>
  <sheetViews>
    <sheetView topLeftCell="A43" zoomScaleNormal="100" workbookViewId="0">
      <selection activeCell="I63" sqref="I63:N6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12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4000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4000</v>
      </c>
      <c r="C11" s="192"/>
      <c r="D11" s="193" t="s">
        <v>113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107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5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5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4000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39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39</v>
      </c>
      <c r="D28" s="199"/>
      <c r="E28" s="199"/>
      <c r="F28" s="28" t="s">
        <v>29</v>
      </c>
      <c r="G28" s="199" t="s">
        <v>38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38</v>
      </c>
      <c r="D29" s="199"/>
      <c r="E29" s="199"/>
      <c r="F29" s="15" t="s">
        <v>29</v>
      </c>
      <c r="G29" s="199" t="s">
        <v>108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37</v>
      </c>
      <c r="D30" s="199"/>
      <c r="E30" s="199"/>
      <c r="F30" s="28" t="s">
        <v>29</v>
      </c>
      <c r="G30" s="199" t="s">
        <v>38</v>
      </c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38</v>
      </c>
      <c r="D31" s="199"/>
      <c r="E31" s="199"/>
      <c r="F31" s="15" t="s">
        <v>29</v>
      </c>
      <c r="G31" s="199" t="s">
        <v>108</v>
      </c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38</v>
      </c>
      <c r="D32" s="199"/>
      <c r="E32" s="199"/>
      <c r="F32" s="28" t="s">
        <v>29</v>
      </c>
      <c r="G32" s="199" t="s">
        <v>35</v>
      </c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35</v>
      </c>
      <c r="D33" s="223"/>
      <c r="E33" s="223"/>
      <c r="F33" s="28" t="s">
        <v>29</v>
      </c>
      <c r="G33" s="223" t="s">
        <v>69</v>
      </c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 t="s">
        <v>40</v>
      </c>
      <c r="D34" s="199"/>
      <c r="E34" s="199"/>
      <c r="F34" s="28" t="s">
        <v>29</v>
      </c>
      <c r="G34" s="199" t="s">
        <v>40</v>
      </c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4000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4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4000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4000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4000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111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112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V78"/>
  <sheetViews>
    <sheetView topLeftCell="A34" zoomScaleNormal="100" workbookViewId="0">
      <selection activeCell="U21" sqref="U21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11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6192.4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6192.4</v>
      </c>
      <c r="C11" s="192"/>
      <c r="D11" s="193" t="s">
        <v>115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107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5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5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4000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39</v>
      </c>
      <c r="H27" s="199"/>
      <c r="I27" s="199"/>
      <c r="J27" s="27">
        <v>240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39</v>
      </c>
      <c r="D28" s="199"/>
      <c r="E28" s="199"/>
      <c r="F28" s="28" t="s">
        <v>29</v>
      </c>
      <c r="G28" s="199" t="s">
        <v>38</v>
      </c>
      <c r="H28" s="199"/>
      <c r="I28" s="199"/>
      <c r="J28" s="27">
        <v>74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38</v>
      </c>
      <c r="D29" s="199"/>
      <c r="E29" s="199"/>
      <c r="F29" s="15" t="s">
        <v>29</v>
      </c>
      <c r="G29" s="199" t="s">
        <v>108</v>
      </c>
      <c r="H29" s="199"/>
      <c r="I29" s="199"/>
      <c r="J29" s="27">
        <v>33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37</v>
      </c>
      <c r="D30" s="199"/>
      <c r="E30" s="199"/>
      <c r="F30" s="28" t="s">
        <v>29</v>
      </c>
      <c r="G30" s="199" t="s">
        <v>38</v>
      </c>
      <c r="H30" s="199"/>
      <c r="I30" s="199"/>
      <c r="J30" s="27">
        <v>33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38</v>
      </c>
      <c r="D31" s="199"/>
      <c r="E31" s="199"/>
      <c r="F31" s="15" t="s">
        <v>29</v>
      </c>
      <c r="G31" s="199" t="s">
        <v>108</v>
      </c>
      <c r="H31" s="199"/>
      <c r="I31" s="199"/>
      <c r="J31" s="27">
        <v>33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38</v>
      </c>
      <c r="D32" s="199"/>
      <c r="E32" s="199"/>
      <c r="F32" s="28" t="s">
        <v>29</v>
      </c>
      <c r="G32" s="199" t="s">
        <v>35</v>
      </c>
      <c r="H32" s="199"/>
      <c r="I32" s="199"/>
      <c r="J32" s="27">
        <v>62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35</v>
      </c>
      <c r="D33" s="223"/>
      <c r="E33" s="223"/>
      <c r="F33" s="28" t="s">
        <v>29</v>
      </c>
      <c r="G33" s="223" t="s">
        <v>69</v>
      </c>
      <c r="H33" s="223"/>
      <c r="I33" s="223"/>
      <c r="J33" s="30">
        <v>217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 t="s">
        <v>40</v>
      </c>
      <c r="D34" s="199"/>
      <c r="E34" s="199"/>
      <c r="F34" s="28" t="s">
        <v>29</v>
      </c>
      <c r="G34" s="199" t="s">
        <v>40</v>
      </c>
      <c r="H34" s="199"/>
      <c r="I34" s="199"/>
      <c r="J34" s="27">
        <v>100</v>
      </c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4000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792</v>
      </c>
      <c r="K43" s="42"/>
      <c r="L43" s="43" t="s">
        <v>33</v>
      </c>
      <c r="M43" s="225">
        <f>J43*J44</f>
        <v>1742.4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6192.4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70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6192.4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6192.4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109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114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10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3534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3534</v>
      </c>
      <c r="C11" s="192"/>
      <c r="D11" s="193" t="s">
        <v>106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104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7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1760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93</v>
      </c>
      <c r="H27" s="199"/>
      <c r="I27" s="199"/>
      <c r="J27" s="27">
        <v>435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435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1760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111*2</f>
        <v>222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970</v>
      </c>
      <c r="K43" s="42"/>
      <c r="L43" s="43" t="s">
        <v>33</v>
      </c>
      <c r="M43" s="225">
        <f>J43*J44</f>
        <v>1552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3534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3534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3534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83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/>
  <dimension ref="A1:V78"/>
  <sheetViews>
    <sheetView zoomScaleNormal="100" workbookViewId="0">
      <selection activeCell="C27" sqref="C27:J29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9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4974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4974</v>
      </c>
      <c r="C11" s="192"/>
      <c r="D11" s="193" t="s">
        <v>103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102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7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1</v>
      </c>
      <c r="E24" s="15" t="s">
        <v>29</v>
      </c>
      <c r="F24" s="225">
        <v>2000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3200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93</v>
      </c>
      <c r="H27" s="199"/>
      <c r="I27" s="199"/>
      <c r="J27" s="27">
        <v>435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435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3200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111*2</f>
        <v>222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970</v>
      </c>
      <c r="K43" s="42"/>
      <c r="L43" s="43" t="s">
        <v>33</v>
      </c>
      <c r="M43" s="225">
        <f>J43*J44</f>
        <v>1552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4974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4974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4974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101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8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2642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2642</v>
      </c>
      <c r="C11" s="192"/>
      <c r="D11" s="193" t="s">
        <v>117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116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6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38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43" t="s">
        <v>33</v>
      </c>
      <c r="M43" s="225">
        <f>J43*J44</f>
        <v>992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2642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2642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2642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100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101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7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16160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16160</v>
      </c>
      <c r="C11" s="192"/>
      <c r="D11" s="193" t="s">
        <v>99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96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10</v>
      </c>
      <c r="F16" s="15" t="s">
        <v>6</v>
      </c>
      <c r="G16" s="199" t="s">
        <v>15</v>
      </c>
      <c r="H16" s="199"/>
      <c r="I16" s="15" t="s">
        <v>13</v>
      </c>
      <c r="J16" s="18">
        <v>13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3</v>
      </c>
      <c r="E24" s="15" t="s">
        <v>29</v>
      </c>
      <c r="F24" s="225">
        <v>4000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13200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97</v>
      </c>
      <c r="H27" s="199"/>
      <c r="I27" s="199"/>
      <c r="J27" s="27">
        <v>110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98</v>
      </c>
      <c r="D28" s="199"/>
      <c r="E28" s="199"/>
      <c r="F28" s="28" t="s">
        <v>29</v>
      </c>
      <c r="G28" s="199" t="s">
        <v>98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98</v>
      </c>
      <c r="D29" s="199"/>
      <c r="E29" s="199"/>
      <c r="F29" s="15" t="s">
        <v>29</v>
      </c>
      <c r="G29" s="199" t="s">
        <v>97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97</v>
      </c>
      <c r="D30" s="199"/>
      <c r="E30" s="199"/>
      <c r="F30" s="28" t="s">
        <v>29</v>
      </c>
      <c r="G30" s="199" t="s">
        <v>69</v>
      </c>
      <c r="H30" s="199"/>
      <c r="I30" s="199"/>
      <c r="J30" s="27">
        <v>100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13200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249*2</f>
        <v>498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210</v>
      </c>
      <c r="K43" s="42"/>
      <c r="L43" s="43" t="s">
        <v>33</v>
      </c>
      <c r="M43" s="225">
        <f>J43*J44</f>
        <v>462.00000000000006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>
        <f>250*8</f>
        <v>2000</v>
      </c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16160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16160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16160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90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91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6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5956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5956</v>
      </c>
      <c r="C11" s="192"/>
      <c r="D11" s="193" t="s">
        <v>95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94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8</v>
      </c>
      <c r="F16" s="15" t="s">
        <v>6</v>
      </c>
      <c r="G16" s="199" t="s">
        <v>15</v>
      </c>
      <c r="H16" s="199"/>
      <c r="I16" s="15" t="s">
        <v>13</v>
      </c>
      <c r="J16" s="18">
        <v>10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3</v>
      </c>
      <c r="E25" s="15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3600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93</v>
      </c>
      <c r="H27" s="199"/>
      <c r="I27" s="199"/>
      <c r="J27" s="27">
        <v>435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93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435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3600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111*2</f>
        <v>222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970</v>
      </c>
      <c r="K43" s="42"/>
      <c r="L43" s="43" t="s">
        <v>33</v>
      </c>
      <c r="M43" s="225">
        <f>J43*J44</f>
        <v>2134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5956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5956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5956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90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91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/>
  <dimension ref="A1:V78"/>
  <sheetViews>
    <sheetView zoomScaleNormal="100" workbookViewId="0">
      <selection activeCell="B13" sqref="B13:N15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5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3014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3014</v>
      </c>
      <c r="C11" s="192"/>
      <c r="D11" s="193" t="s">
        <v>92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88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6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1200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1200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38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1200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43" t="s">
        <v>33</v>
      </c>
      <c r="M43" s="225">
        <f>J43*J44</f>
        <v>1364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2.2000000000000002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3014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3014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3014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90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91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/>
  <dimension ref="A1:V78"/>
  <sheetViews>
    <sheetView zoomScaleNormal="100" workbookViewId="0">
      <selection activeCell="D12" sqref="D1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4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880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880</v>
      </c>
      <c r="C11" s="192"/>
      <c r="D11" s="193" t="s">
        <v>89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82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6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880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880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38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69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880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4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880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880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880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85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86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/>
  <dimension ref="A1:V78"/>
  <sheetViews>
    <sheetView topLeftCell="A34" zoomScaleNormal="100" workbookViewId="0">
      <selection activeCell="I62" sqref="I62:N62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3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2082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2082</v>
      </c>
      <c r="C11" s="192"/>
      <c r="D11" s="193" t="s">
        <v>84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82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6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38</v>
      </c>
      <c r="H27" s="199"/>
      <c r="I27" s="199"/>
      <c r="J27" s="27">
        <v>260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38</v>
      </c>
      <c r="D28" s="199"/>
      <c r="E28" s="199"/>
      <c r="F28" s="28" t="s">
        <v>29</v>
      </c>
      <c r="G28" s="199" t="s">
        <v>69</v>
      </c>
      <c r="H28" s="199"/>
      <c r="I28" s="199"/>
      <c r="J28" s="27">
        <v>260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40</v>
      </c>
      <c r="D29" s="199"/>
      <c r="E29" s="199"/>
      <c r="F29" s="15" t="s">
        <v>29</v>
      </c>
      <c r="G29" s="199" t="s">
        <v>40</v>
      </c>
      <c r="H29" s="199"/>
      <c r="I29" s="199"/>
      <c r="J29" s="27">
        <v>100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>
        <f>225*2</f>
        <v>450</v>
      </c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620</v>
      </c>
      <c r="K43" s="42"/>
      <c r="L43" s="43" t="s">
        <v>33</v>
      </c>
      <c r="M43" s="225">
        <f>J43*J44</f>
        <v>992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2082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2082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2082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147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83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/>
  <dimension ref="A1:V78"/>
  <sheetViews>
    <sheetView topLeftCell="A19" zoomScaleNormal="100" workbookViewId="0">
      <selection activeCell="C27" sqref="C27:J33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2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3766.4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3766.4</v>
      </c>
      <c r="C11" s="192"/>
      <c r="D11" s="193" t="s">
        <v>81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74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6</v>
      </c>
      <c r="F16" s="15" t="s">
        <v>6</v>
      </c>
      <c r="G16" s="199" t="s">
        <v>15</v>
      </c>
      <c r="H16" s="199"/>
      <c r="I16" s="15" t="s">
        <v>13</v>
      </c>
      <c r="J16" s="18">
        <v>8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>
        <v>2</v>
      </c>
      <c r="E24" s="15" t="s">
        <v>29</v>
      </c>
      <c r="F24" s="225">
        <v>1120</v>
      </c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2880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75</v>
      </c>
      <c r="H27" s="199"/>
      <c r="I27" s="199"/>
      <c r="J27" s="27">
        <v>197</v>
      </c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76</v>
      </c>
      <c r="D28" s="199"/>
      <c r="E28" s="199"/>
      <c r="F28" s="28" t="s">
        <v>29</v>
      </c>
      <c r="G28" s="199" t="s">
        <v>77</v>
      </c>
      <c r="H28" s="199"/>
      <c r="I28" s="199"/>
      <c r="J28" s="27">
        <v>15</v>
      </c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 t="s">
        <v>77</v>
      </c>
      <c r="D29" s="199"/>
      <c r="E29" s="199"/>
      <c r="F29" s="15" t="s">
        <v>29</v>
      </c>
      <c r="G29" s="199" t="s">
        <v>75</v>
      </c>
      <c r="H29" s="199"/>
      <c r="I29" s="199"/>
      <c r="J29" s="27">
        <v>15</v>
      </c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 t="s">
        <v>76</v>
      </c>
      <c r="D30" s="199"/>
      <c r="E30" s="199"/>
      <c r="F30" s="28" t="s">
        <v>29</v>
      </c>
      <c r="G30" s="199" t="s">
        <v>77</v>
      </c>
      <c r="H30" s="199"/>
      <c r="I30" s="199"/>
      <c r="J30" s="27">
        <v>15</v>
      </c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 t="s">
        <v>77</v>
      </c>
      <c r="D31" s="199"/>
      <c r="E31" s="199"/>
      <c r="F31" s="15" t="s">
        <v>29</v>
      </c>
      <c r="G31" s="199" t="s">
        <v>75</v>
      </c>
      <c r="H31" s="199"/>
      <c r="I31" s="199"/>
      <c r="J31" s="27">
        <v>15</v>
      </c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 t="s">
        <v>76</v>
      </c>
      <c r="D32" s="199"/>
      <c r="E32" s="199"/>
      <c r="F32" s="28" t="s">
        <v>29</v>
      </c>
      <c r="G32" s="199" t="s">
        <v>69</v>
      </c>
      <c r="H32" s="199"/>
      <c r="I32" s="199"/>
      <c r="J32" s="27">
        <v>197</v>
      </c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 t="s">
        <v>78</v>
      </c>
      <c r="D33" s="223"/>
      <c r="E33" s="223"/>
      <c r="F33" s="28" t="s">
        <v>29</v>
      </c>
      <c r="G33" s="223" t="s">
        <v>40</v>
      </c>
      <c r="H33" s="223"/>
      <c r="I33" s="223"/>
      <c r="J33" s="30">
        <v>100</v>
      </c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2880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554</v>
      </c>
      <c r="K43" s="42"/>
      <c r="L43" s="43" t="s">
        <v>33</v>
      </c>
      <c r="M43" s="225">
        <f>J43*J44</f>
        <v>886.40000000000009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3766.4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3766.4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3766.4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79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80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/>
  <dimension ref="A1:V78"/>
  <sheetViews>
    <sheetView zoomScaleNormal="100" workbookViewId="0">
      <selection activeCell="B16" sqref="B16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2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2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195">
        <v>1</v>
      </c>
      <c r="N2" s="196"/>
    </row>
    <row r="3" spans="1:22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197" t="s">
        <v>1</v>
      </c>
      <c r="M3" s="198"/>
      <c r="N3" s="8">
        <v>7862</v>
      </c>
    </row>
    <row r="4" spans="1:22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2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 t="s">
        <v>3</v>
      </c>
      <c r="M5" s="9"/>
      <c r="N5" s="12"/>
    </row>
    <row r="6" spans="1:22">
      <c r="A6" s="5"/>
      <c r="B6" s="5"/>
      <c r="C6" s="6"/>
      <c r="D6" s="6"/>
      <c r="E6" s="6"/>
      <c r="F6" s="6"/>
      <c r="G6" s="11" t="s">
        <v>4</v>
      </c>
      <c r="H6" s="6"/>
      <c r="I6" s="6"/>
      <c r="J6" s="6"/>
      <c r="K6" s="6"/>
      <c r="L6" s="6"/>
      <c r="M6" s="6"/>
      <c r="N6" s="13"/>
    </row>
    <row r="7" spans="1:22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3"/>
    </row>
    <row r="8" spans="1:22" ht="12" thickBot="1">
      <c r="A8" s="5"/>
      <c r="B8" s="5"/>
      <c r="C8" s="6"/>
      <c r="D8" s="6"/>
      <c r="E8" s="6"/>
      <c r="F8" s="6"/>
      <c r="G8" s="6" t="s">
        <v>5</v>
      </c>
      <c r="H8" s="6"/>
      <c r="I8" s="6"/>
      <c r="J8" s="14">
        <v>4</v>
      </c>
      <c r="K8" s="15" t="s">
        <v>6</v>
      </c>
      <c r="L8" s="199" t="s">
        <v>15</v>
      </c>
      <c r="M8" s="199"/>
      <c r="N8" s="13">
        <v>2019</v>
      </c>
    </row>
    <row r="9" spans="1:22">
      <c r="A9" s="5"/>
      <c r="B9" s="5"/>
      <c r="C9" s="6"/>
      <c r="D9" s="6"/>
      <c r="E9" s="6"/>
      <c r="F9" s="6"/>
      <c r="G9" s="6"/>
      <c r="H9" s="6"/>
      <c r="I9" s="6"/>
      <c r="J9" s="6"/>
      <c r="K9" s="200" t="s">
        <v>7</v>
      </c>
      <c r="L9" s="200"/>
      <c r="M9" s="201">
        <f>M46</f>
        <v>640</v>
      </c>
      <c r="N9" s="202"/>
    </row>
    <row r="10" spans="1:22" ht="13.5" customHeight="1">
      <c r="A10" s="5"/>
      <c r="B10" s="5" t="s">
        <v>8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3"/>
    </row>
    <row r="11" spans="1:22">
      <c r="A11" s="17"/>
      <c r="B11" s="191">
        <f>$M$9</f>
        <v>640</v>
      </c>
      <c r="C11" s="192"/>
      <c r="D11" s="193" t="s">
        <v>72</v>
      </c>
      <c r="E11" s="193"/>
      <c r="F11" s="193"/>
      <c r="G11" s="193"/>
      <c r="H11" s="193"/>
      <c r="I11" s="193"/>
      <c r="J11" s="193"/>
      <c r="K11" s="193"/>
      <c r="L11" s="193"/>
      <c r="M11" s="193"/>
      <c r="N11" s="194"/>
    </row>
    <row r="12" spans="1:22">
      <c r="A12" s="5"/>
      <c r="B12" s="5" t="s">
        <v>9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3"/>
      <c r="P12" s="4" t="s">
        <v>10</v>
      </c>
      <c r="T12" s="4" t="s">
        <v>11</v>
      </c>
    </row>
    <row r="13" spans="1:22" ht="12.75" customHeight="1">
      <c r="A13" s="5"/>
      <c r="B13" s="208" t="s">
        <v>73</v>
      </c>
      <c r="C13" s="209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10"/>
    </row>
    <row r="14" spans="1:22">
      <c r="A14" s="5"/>
      <c r="B14" s="208"/>
      <c r="C14" s="209"/>
      <c r="D14" s="209"/>
      <c r="E14" s="209"/>
      <c r="F14" s="209"/>
      <c r="G14" s="209"/>
      <c r="H14" s="209"/>
      <c r="I14" s="209"/>
      <c r="J14" s="209"/>
      <c r="K14" s="209"/>
      <c r="L14" s="209"/>
      <c r="M14" s="209"/>
      <c r="N14" s="210"/>
      <c r="V14" s="4" t="s">
        <v>11</v>
      </c>
    </row>
    <row r="15" spans="1:22">
      <c r="A15" s="5"/>
      <c r="B15" s="208"/>
      <c r="C15" s="209"/>
      <c r="D15" s="209"/>
      <c r="E15" s="209"/>
      <c r="F15" s="209"/>
      <c r="G15" s="209"/>
      <c r="H15" s="209"/>
      <c r="I15" s="209"/>
      <c r="J15" s="209"/>
      <c r="K15" s="209"/>
      <c r="L15" s="209"/>
      <c r="M15" s="209"/>
      <c r="N15" s="210"/>
    </row>
    <row r="16" spans="1:22">
      <c r="A16" s="5"/>
      <c r="B16" s="5" t="s">
        <v>12</v>
      </c>
      <c r="C16" s="6"/>
      <c r="D16" s="6"/>
      <c r="E16" s="18">
        <v>7</v>
      </c>
      <c r="F16" s="15" t="s">
        <v>6</v>
      </c>
      <c r="G16" s="199" t="s">
        <v>15</v>
      </c>
      <c r="H16" s="199"/>
      <c r="I16" s="15" t="s">
        <v>13</v>
      </c>
      <c r="J16" s="18">
        <v>7</v>
      </c>
      <c r="K16" s="15" t="s">
        <v>14</v>
      </c>
      <c r="L16" s="199" t="s">
        <v>15</v>
      </c>
      <c r="M16" s="199"/>
      <c r="N16" s="13">
        <v>2019</v>
      </c>
      <c r="P16" s="19"/>
    </row>
    <row r="17" spans="1:22" ht="12" thickBot="1">
      <c r="A17" s="5"/>
      <c r="B17" s="212"/>
      <c r="C17" s="213"/>
      <c r="D17" s="213"/>
      <c r="E17" s="213"/>
      <c r="F17" s="213"/>
      <c r="G17" s="213"/>
      <c r="H17" s="213"/>
      <c r="I17" s="213"/>
      <c r="J17" s="213"/>
      <c r="K17" s="213"/>
      <c r="L17" s="213"/>
      <c r="M17" s="213"/>
      <c r="N17" s="214"/>
    </row>
    <row r="18" spans="1:22" ht="12" thickBot="1">
      <c r="A18" s="5"/>
      <c r="B18" s="215" t="s">
        <v>16</v>
      </c>
      <c r="C18" s="216"/>
      <c r="D18" s="20"/>
      <c r="E18" s="217" t="s">
        <v>17</v>
      </c>
      <c r="F18" s="218"/>
      <c r="G18" s="219"/>
      <c r="H18" s="20" t="s">
        <v>18</v>
      </c>
      <c r="I18" s="217" t="s">
        <v>19</v>
      </c>
      <c r="J18" s="219"/>
      <c r="K18" s="20"/>
      <c r="L18" s="217" t="s">
        <v>20</v>
      </c>
      <c r="M18" s="219"/>
      <c r="N18" s="20"/>
      <c r="V18" s="4" t="s">
        <v>11</v>
      </c>
    </row>
    <row r="19" spans="1:22">
      <c r="A19" s="5"/>
      <c r="B19" s="212" t="s">
        <v>3</v>
      </c>
      <c r="C19" s="213"/>
      <c r="D19" s="213"/>
      <c r="E19" s="213"/>
      <c r="F19" s="213"/>
      <c r="G19" s="213"/>
      <c r="H19" s="213"/>
      <c r="I19" s="213"/>
      <c r="J19" s="213"/>
      <c r="K19" s="213"/>
      <c r="L19" s="213"/>
      <c r="M19" s="213"/>
      <c r="N19" s="214"/>
      <c r="Q19" s="4" t="s">
        <v>11</v>
      </c>
    </row>
    <row r="20" spans="1:22" ht="12.75" customHeight="1">
      <c r="A20" s="5"/>
      <c r="B20" s="220"/>
      <c r="C20" s="221"/>
      <c r="D20" s="221"/>
      <c r="E20" s="222"/>
      <c r="F20" s="195"/>
      <c r="G20" s="223"/>
      <c r="H20" s="223"/>
      <c r="I20" s="224"/>
      <c r="J20" s="195"/>
      <c r="K20" s="224"/>
      <c r="L20" s="195"/>
      <c r="M20" s="223"/>
      <c r="N20" s="196"/>
      <c r="Q20" s="4" t="s">
        <v>11</v>
      </c>
    </row>
    <row r="21" spans="1:22">
      <c r="A21" s="5"/>
      <c r="B21" s="203" t="s">
        <v>21</v>
      </c>
      <c r="C21" s="204"/>
      <c r="D21" s="204"/>
      <c r="E21" s="205"/>
      <c r="F21" s="206" t="s">
        <v>22</v>
      </c>
      <c r="G21" s="204"/>
      <c r="H21" s="204"/>
      <c r="I21" s="205"/>
      <c r="J21" s="206" t="s">
        <v>23</v>
      </c>
      <c r="K21" s="205"/>
      <c r="L21" s="206" t="s">
        <v>24</v>
      </c>
      <c r="M21" s="204"/>
      <c r="N21" s="207"/>
    </row>
    <row r="22" spans="1:22">
      <c r="A22" s="5"/>
      <c r="B22" s="22" t="s">
        <v>25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3"/>
    </row>
    <row r="23" spans="1:22">
      <c r="A23" s="5"/>
      <c r="B23" s="5"/>
      <c r="C23" s="6" t="s">
        <v>26</v>
      </c>
      <c r="D23" s="6"/>
      <c r="E23" s="15"/>
      <c r="F23" s="199" t="s">
        <v>27</v>
      </c>
      <c r="G23" s="199"/>
      <c r="H23" s="6"/>
      <c r="I23" s="6"/>
      <c r="J23" s="11"/>
      <c r="K23" s="6"/>
      <c r="L23" s="6"/>
      <c r="M23" s="6"/>
      <c r="N23" s="13"/>
    </row>
    <row r="24" spans="1:22">
      <c r="A24" s="5"/>
      <c r="B24" s="5" t="s">
        <v>28</v>
      </c>
      <c r="C24" s="6"/>
      <c r="D24" s="23"/>
      <c r="E24" s="15" t="s">
        <v>29</v>
      </c>
      <c r="F24" s="225"/>
      <c r="G24" s="226"/>
      <c r="H24" s="6" t="s">
        <v>30</v>
      </c>
      <c r="I24" s="6"/>
      <c r="J24" s="24"/>
      <c r="K24" s="6"/>
      <c r="L24" s="6"/>
      <c r="M24" s="227"/>
      <c r="N24" s="228"/>
    </row>
    <row r="25" spans="1:22">
      <c r="A25" s="5"/>
      <c r="B25" s="5" t="s">
        <v>28</v>
      </c>
      <c r="C25" s="6"/>
      <c r="D25" s="23">
        <v>1</v>
      </c>
      <c r="E25" s="15" t="s">
        <v>29</v>
      </c>
      <c r="F25" s="229">
        <v>640</v>
      </c>
      <c r="G25" s="229"/>
      <c r="H25" s="6" t="s">
        <v>31</v>
      </c>
      <c r="I25" s="6"/>
      <c r="J25" s="11"/>
      <c r="K25" s="6" t="s">
        <v>32</v>
      </c>
      <c r="L25" s="6"/>
      <c r="M25" s="230">
        <f>D24*F24+D25*F25</f>
        <v>640</v>
      </c>
      <c r="N25" s="230"/>
    </row>
    <row r="26" spans="1:22">
      <c r="A26" s="5"/>
      <c r="B26" s="22" t="s">
        <v>33</v>
      </c>
      <c r="C26" s="6"/>
      <c r="D26" s="25"/>
      <c r="E26" s="15"/>
      <c r="F26" s="231"/>
      <c r="G26" s="231"/>
      <c r="H26" s="6"/>
      <c r="I26" s="6"/>
      <c r="J26" s="6"/>
      <c r="K26" s="6"/>
      <c r="L26" s="6"/>
      <c r="M26" s="232"/>
      <c r="N26" s="233"/>
    </row>
    <row r="27" spans="1:22" ht="12">
      <c r="A27" s="5"/>
      <c r="B27" s="5" t="s">
        <v>6</v>
      </c>
      <c r="C27" s="199" t="s">
        <v>34</v>
      </c>
      <c r="D27" s="199"/>
      <c r="E27" s="199"/>
      <c r="F27" s="15" t="s">
        <v>29</v>
      </c>
      <c r="G27" s="199" t="s">
        <v>68</v>
      </c>
      <c r="H27" s="199"/>
      <c r="I27" s="199"/>
      <c r="J27" s="27"/>
      <c r="K27" s="6" t="s">
        <v>36</v>
      </c>
      <c r="L27" s="6"/>
      <c r="M27" s="234"/>
      <c r="N27" s="235"/>
    </row>
    <row r="28" spans="1:22">
      <c r="A28" s="5"/>
      <c r="B28" s="5" t="s">
        <v>6</v>
      </c>
      <c r="C28" s="199" t="s">
        <v>68</v>
      </c>
      <c r="D28" s="199"/>
      <c r="E28" s="199"/>
      <c r="F28" s="28" t="s">
        <v>29</v>
      </c>
      <c r="G28" s="199" t="s">
        <v>69</v>
      </c>
      <c r="H28" s="199"/>
      <c r="I28" s="199"/>
      <c r="J28" s="27"/>
      <c r="K28" s="6" t="s">
        <v>36</v>
      </c>
      <c r="L28" s="6"/>
      <c r="M28" s="6"/>
      <c r="N28" s="29"/>
    </row>
    <row r="29" spans="1:22">
      <c r="A29" s="5"/>
      <c r="B29" s="5" t="s">
        <v>6</v>
      </c>
      <c r="C29" s="199"/>
      <c r="D29" s="199"/>
      <c r="E29" s="199"/>
      <c r="F29" s="15" t="s">
        <v>29</v>
      </c>
      <c r="G29" s="199"/>
      <c r="H29" s="199"/>
      <c r="I29" s="199"/>
      <c r="J29" s="27"/>
      <c r="K29" s="6" t="s">
        <v>36</v>
      </c>
      <c r="L29" s="6"/>
      <c r="M29" s="6"/>
      <c r="N29" s="13"/>
    </row>
    <row r="30" spans="1:22">
      <c r="A30" s="5"/>
      <c r="B30" s="5" t="s">
        <v>6</v>
      </c>
      <c r="C30" s="199"/>
      <c r="D30" s="199"/>
      <c r="E30" s="199"/>
      <c r="F30" s="28" t="s">
        <v>29</v>
      </c>
      <c r="G30" s="199"/>
      <c r="H30" s="199"/>
      <c r="I30" s="199"/>
      <c r="J30" s="27"/>
      <c r="K30" s="6" t="s">
        <v>36</v>
      </c>
      <c r="L30" s="6"/>
      <c r="M30" s="6"/>
      <c r="N30" s="13"/>
    </row>
    <row r="31" spans="1:22" ht="11.25" customHeight="1">
      <c r="A31" s="5"/>
      <c r="B31" s="5" t="s">
        <v>6</v>
      </c>
      <c r="C31" s="199"/>
      <c r="D31" s="199"/>
      <c r="E31" s="199"/>
      <c r="F31" s="15" t="s">
        <v>29</v>
      </c>
      <c r="G31" s="199"/>
      <c r="H31" s="199"/>
      <c r="I31" s="199"/>
      <c r="J31" s="27"/>
      <c r="K31" s="6" t="s">
        <v>36</v>
      </c>
      <c r="L31" s="6"/>
      <c r="M31" s="6"/>
      <c r="N31" s="13"/>
    </row>
    <row r="32" spans="1:22">
      <c r="A32" s="5"/>
      <c r="B32" s="5" t="s">
        <v>6</v>
      </c>
      <c r="C32" s="199"/>
      <c r="D32" s="199"/>
      <c r="E32" s="199"/>
      <c r="F32" s="28" t="s">
        <v>29</v>
      </c>
      <c r="G32" s="199"/>
      <c r="H32" s="199"/>
      <c r="I32" s="199"/>
      <c r="J32" s="27"/>
      <c r="K32" s="6" t="s">
        <v>36</v>
      </c>
      <c r="L32" s="6"/>
      <c r="M32" s="6"/>
      <c r="N32" s="13"/>
    </row>
    <row r="33" spans="1:18" ht="11.25" customHeight="1">
      <c r="A33" s="5"/>
      <c r="B33" s="5" t="s">
        <v>6</v>
      </c>
      <c r="C33" s="223"/>
      <c r="D33" s="223"/>
      <c r="E33" s="223"/>
      <c r="F33" s="28" t="s">
        <v>29</v>
      </c>
      <c r="G33" s="223"/>
      <c r="H33" s="223"/>
      <c r="I33" s="223"/>
      <c r="J33" s="30"/>
      <c r="K33" s="6" t="s">
        <v>36</v>
      </c>
      <c r="L33" s="6"/>
      <c r="M33" s="6"/>
      <c r="N33" s="13"/>
    </row>
    <row r="34" spans="1:18">
      <c r="A34" s="5"/>
      <c r="B34" s="5" t="s">
        <v>6</v>
      </c>
      <c r="C34" s="199"/>
      <c r="D34" s="199"/>
      <c r="E34" s="199"/>
      <c r="F34" s="28" t="s">
        <v>29</v>
      </c>
      <c r="G34" s="199"/>
      <c r="H34" s="199"/>
      <c r="I34" s="199"/>
      <c r="J34" s="27"/>
      <c r="K34" s="6" t="s">
        <v>36</v>
      </c>
      <c r="L34" s="6"/>
      <c r="M34" s="6"/>
      <c r="N34" s="13"/>
    </row>
    <row r="35" spans="1:18">
      <c r="A35" s="5"/>
      <c r="B35" s="5"/>
      <c r="C35" s="223"/>
      <c r="D35" s="223"/>
      <c r="E35" s="223"/>
      <c r="F35" s="28" t="s">
        <v>29</v>
      </c>
      <c r="G35" s="223"/>
      <c r="H35" s="223"/>
      <c r="I35" s="223"/>
      <c r="J35" s="31"/>
      <c r="K35" s="6" t="s">
        <v>36</v>
      </c>
      <c r="L35" s="6"/>
      <c r="M35" s="6"/>
      <c r="N35" s="13"/>
    </row>
    <row r="36" spans="1:18">
      <c r="A36" s="5"/>
      <c r="B36" s="5"/>
      <c r="C36" s="223"/>
      <c r="D36" s="223"/>
      <c r="E36" s="223"/>
      <c r="F36" s="15" t="s">
        <v>29</v>
      </c>
      <c r="G36" s="223"/>
      <c r="H36" s="223"/>
      <c r="I36" s="223"/>
      <c r="J36" s="31"/>
      <c r="K36" s="6" t="s">
        <v>36</v>
      </c>
      <c r="L36" s="6"/>
      <c r="M36" s="6"/>
      <c r="N36" s="13"/>
    </row>
    <row r="37" spans="1:18">
      <c r="A37" s="5"/>
      <c r="B37" s="5"/>
      <c r="C37" s="223"/>
      <c r="D37" s="223"/>
      <c r="E37" s="223"/>
      <c r="F37" s="15" t="s">
        <v>29</v>
      </c>
      <c r="G37" s="223"/>
      <c r="H37" s="223"/>
      <c r="I37" s="223"/>
      <c r="J37" s="31"/>
      <c r="K37" s="6" t="s">
        <v>36</v>
      </c>
      <c r="L37" s="6"/>
      <c r="M37" s="6"/>
      <c r="N37" s="13"/>
    </row>
    <row r="38" spans="1:18">
      <c r="A38" s="5"/>
      <c r="B38" s="5"/>
      <c r="C38" s="223"/>
      <c r="D38" s="223"/>
      <c r="E38" s="223"/>
      <c r="F38" s="15" t="s">
        <v>29</v>
      </c>
      <c r="G38" s="223"/>
      <c r="H38" s="223"/>
      <c r="I38" s="223"/>
      <c r="J38" s="31"/>
      <c r="K38" s="6" t="s">
        <v>36</v>
      </c>
      <c r="L38" s="6"/>
      <c r="M38" s="6"/>
      <c r="N38" s="13"/>
    </row>
    <row r="39" spans="1:18">
      <c r="A39" s="5"/>
      <c r="B39" s="5"/>
      <c r="C39" s="223"/>
      <c r="D39" s="223"/>
      <c r="E39" s="223"/>
      <c r="F39" s="15" t="s">
        <v>29</v>
      </c>
      <c r="G39" s="223"/>
      <c r="H39" s="223"/>
      <c r="I39" s="223"/>
      <c r="J39" s="31"/>
      <c r="K39" s="6" t="s">
        <v>36</v>
      </c>
      <c r="L39" s="6"/>
      <c r="M39" s="32"/>
      <c r="N39" s="33"/>
    </row>
    <row r="40" spans="1:18">
      <c r="A40" s="5"/>
      <c r="B40" s="5"/>
      <c r="C40" s="223"/>
      <c r="D40" s="223"/>
      <c r="E40" s="223"/>
      <c r="F40" s="15" t="s">
        <v>29</v>
      </c>
      <c r="G40" s="223"/>
      <c r="H40" s="223"/>
      <c r="I40" s="223"/>
      <c r="J40" s="31"/>
      <c r="K40" s="6" t="s">
        <v>36</v>
      </c>
      <c r="L40" s="34"/>
      <c r="M40" s="237">
        <f>M25</f>
        <v>640</v>
      </c>
      <c r="N40" s="238"/>
    </row>
    <row r="41" spans="1:18">
      <c r="A41" s="5"/>
      <c r="B41" s="5"/>
      <c r="C41" s="223"/>
      <c r="D41" s="223"/>
      <c r="E41" s="223"/>
      <c r="F41" s="15" t="s">
        <v>29</v>
      </c>
      <c r="G41" s="223"/>
      <c r="H41" s="223"/>
      <c r="I41" s="223"/>
      <c r="J41" s="31"/>
      <c r="K41" s="35"/>
      <c r="L41" s="36" t="s">
        <v>41</v>
      </c>
      <c r="M41" s="239">
        <v>1</v>
      </c>
      <c r="N41" s="240"/>
      <c r="R41" s="4" t="s">
        <v>42</v>
      </c>
    </row>
    <row r="42" spans="1:18">
      <c r="A42" s="5"/>
      <c r="B42" s="5"/>
      <c r="C42" s="223"/>
      <c r="D42" s="223"/>
      <c r="E42" s="223"/>
      <c r="F42" s="6"/>
      <c r="G42" s="223"/>
      <c r="H42" s="223"/>
      <c r="I42" s="223"/>
      <c r="J42" s="31"/>
      <c r="K42" s="243" t="s">
        <v>43</v>
      </c>
      <c r="L42" s="244"/>
      <c r="M42" s="239"/>
      <c r="N42" s="240"/>
      <c r="P42" s="200"/>
      <c r="Q42" s="200"/>
    </row>
    <row r="43" spans="1:18">
      <c r="A43" s="5"/>
      <c r="B43" s="37"/>
      <c r="C43" s="38" t="s">
        <v>44</v>
      </c>
      <c r="D43" s="39"/>
      <c r="E43" s="39"/>
      <c r="F43" s="39"/>
      <c r="G43" s="40"/>
      <c r="H43" s="197"/>
      <c r="I43" s="197"/>
      <c r="J43" s="41">
        <f>SUM(J27:J42)</f>
        <v>0</v>
      </c>
      <c r="K43" s="42"/>
      <c r="L43" s="43" t="s">
        <v>33</v>
      </c>
      <c r="M43" s="225">
        <f>J43*J44</f>
        <v>0</v>
      </c>
      <c r="N43" s="236"/>
      <c r="P43" s="44"/>
      <c r="Q43" s="6"/>
    </row>
    <row r="44" spans="1:18">
      <c r="A44" s="5"/>
      <c r="B44" s="5"/>
      <c r="C44" s="7"/>
      <c r="D44" s="6"/>
      <c r="E44" s="6"/>
      <c r="F44" s="6"/>
      <c r="G44" s="45"/>
      <c r="I44" s="9" t="s">
        <v>45</v>
      </c>
      <c r="J44" s="46">
        <v>1.6</v>
      </c>
      <c r="K44" s="245" t="s">
        <v>46</v>
      </c>
      <c r="L44" s="246"/>
      <c r="M44" s="225"/>
      <c r="N44" s="236"/>
      <c r="P44" s="44"/>
      <c r="Q44" s="6"/>
    </row>
    <row r="45" spans="1:18">
      <c r="A45" s="5"/>
      <c r="B45" s="5"/>
      <c r="C45" s="7"/>
      <c r="D45" s="6"/>
      <c r="E45" s="6"/>
      <c r="F45" s="6"/>
      <c r="G45" s="45"/>
      <c r="H45" s="47"/>
      <c r="I45" s="47"/>
      <c r="J45" s="42"/>
      <c r="K45" s="42"/>
      <c r="L45" s="43" t="s">
        <v>47</v>
      </c>
      <c r="M45" s="247"/>
      <c r="N45" s="248"/>
      <c r="P45" s="44"/>
      <c r="Q45" s="6"/>
    </row>
    <row r="46" spans="1:18">
      <c r="A46" s="5"/>
      <c r="B46" s="5" t="s">
        <v>48</v>
      </c>
      <c r="C46" s="6"/>
      <c r="D46" s="6"/>
      <c r="E46" s="34"/>
      <c r="F46" s="249">
        <v>0</v>
      </c>
      <c r="G46" s="250"/>
      <c r="H46" s="43"/>
      <c r="I46" s="43"/>
      <c r="J46" s="43"/>
      <c r="K46" s="6" t="s">
        <v>49</v>
      </c>
      <c r="L46" s="34"/>
      <c r="M46" s="201">
        <f>M43+M42+M40+M44+M45</f>
        <v>640</v>
      </c>
      <c r="N46" s="202"/>
      <c r="O46" s="48"/>
      <c r="P46" s="44"/>
      <c r="Q46" s="11"/>
    </row>
    <row r="47" spans="1:18">
      <c r="A47" s="5"/>
      <c r="B47" s="5" t="s">
        <v>50</v>
      </c>
      <c r="C47" s="6"/>
      <c r="D47" s="6"/>
      <c r="E47" s="34"/>
      <c r="F47" s="241">
        <v>0</v>
      </c>
      <c r="G47" s="242"/>
      <c r="H47" s="43"/>
      <c r="I47" s="43"/>
      <c r="J47" s="43"/>
      <c r="K47" s="6" t="s">
        <v>51</v>
      </c>
      <c r="L47" s="34"/>
      <c r="M47" s="201"/>
      <c r="N47" s="202"/>
      <c r="P47" s="44"/>
      <c r="Q47" s="11"/>
    </row>
    <row r="48" spans="1:18">
      <c r="A48" s="5"/>
      <c r="B48" s="5" t="s">
        <v>52</v>
      </c>
      <c r="C48" s="6"/>
      <c r="D48" s="6"/>
      <c r="E48" s="34"/>
      <c r="F48" s="253">
        <f>SUM(F46:G47)</f>
        <v>0</v>
      </c>
      <c r="G48" s="254"/>
      <c r="H48" s="43"/>
      <c r="I48" s="43"/>
      <c r="J48" s="43"/>
      <c r="K48" s="6"/>
      <c r="L48" s="34"/>
      <c r="M48" s="49"/>
      <c r="N48" s="50"/>
      <c r="P48" s="44"/>
      <c r="Q48" s="51"/>
    </row>
    <row r="49" spans="1:17">
      <c r="A49" s="5"/>
      <c r="B49" s="5" t="s">
        <v>53</v>
      </c>
      <c r="C49" s="6"/>
      <c r="D49" s="6"/>
      <c r="E49" s="34"/>
      <c r="F49" s="241">
        <v>0</v>
      </c>
      <c r="G49" s="242"/>
      <c r="H49" s="43"/>
      <c r="I49" s="43"/>
      <c r="J49" s="43"/>
      <c r="K49" s="6"/>
      <c r="L49" s="34"/>
      <c r="M49" s="49"/>
      <c r="N49" s="50"/>
      <c r="P49" s="44"/>
      <c r="Q49" s="11"/>
    </row>
    <row r="50" spans="1:17">
      <c r="A50" s="5"/>
      <c r="B50" s="5" t="s">
        <v>52</v>
      </c>
      <c r="C50" s="6"/>
      <c r="D50" s="6"/>
      <c r="E50" s="34"/>
      <c r="F50" s="253">
        <f>SUM(F48:G49)</f>
        <v>0</v>
      </c>
      <c r="G50" s="254"/>
      <c r="H50" s="43"/>
      <c r="I50" s="43"/>
      <c r="J50" s="43"/>
      <c r="K50" s="6"/>
      <c r="L50" s="34"/>
      <c r="M50" s="49"/>
      <c r="N50" s="50"/>
      <c r="P50" s="44"/>
      <c r="Q50" s="11"/>
    </row>
    <row r="51" spans="1:17">
      <c r="A51" s="5"/>
      <c r="B51" s="5" t="s">
        <v>33</v>
      </c>
      <c r="C51" s="6"/>
      <c r="D51" s="6"/>
      <c r="E51" s="34"/>
      <c r="F51" s="249">
        <v>0</v>
      </c>
      <c r="G51" s="250"/>
      <c r="H51" s="6"/>
      <c r="I51" s="52" t="s">
        <v>54</v>
      </c>
      <c r="J51" s="39"/>
      <c r="K51" s="39"/>
      <c r="L51" s="39"/>
      <c r="M51" s="39"/>
      <c r="N51" s="53"/>
      <c r="P51" s="44"/>
      <c r="Q51" s="11"/>
    </row>
    <row r="52" spans="1:17">
      <c r="A52" s="5"/>
      <c r="B52" s="5" t="s">
        <v>55</v>
      </c>
      <c r="C52" s="6"/>
      <c r="D52" s="6"/>
      <c r="E52" s="34"/>
      <c r="F52" s="241">
        <v>0</v>
      </c>
      <c r="G52" s="242"/>
      <c r="H52" s="6"/>
      <c r="I52" s="54"/>
      <c r="J52" s="55"/>
      <c r="K52" s="55"/>
      <c r="L52" s="55"/>
      <c r="M52" s="55"/>
      <c r="N52" s="56"/>
      <c r="P52" s="6"/>
      <c r="Q52" s="6"/>
    </row>
    <row r="53" spans="1:17">
      <c r="A53" s="5"/>
      <c r="B53" s="5" t="s">
        <v>47</v>
      </c>
      <c r="C53" s="6"/>
      <c r="D53" s="6"/>
      <c r="E53" s="34" t="s">
        <v>56</v>
      </c>
      <c r="F53" s="241">
        <v>0</v>
      </c>
      <c r="G53" s="242"/>
      <c r="H53" s="6"/>
      <c r="I53" s="54"/>
      <c r="J53" s="55"/>
      <c r="K53" s="55"/>
      <c r="L53" s="55"/>
      <c r="M53" s="55"/>
      <c r="N53" s="56"/>
      <c r="P53" s="6"/>
      <c r="Q53" s="6"/>
    </row>
    <row r="54" spans="1:17">
      <c r="A54" s="5"/>
      <c r="B54" s="5" t="s">
        <v>57</v>
      </c>
      <c r="C54" s="6"/>
      <c r="D54" s="6"/>
      <c r="E54" s="34"/>
      <c r="F54" s="241">
        <v>0</v>
      </c>
      <c r="G54" s="242"/>
      <c r="H54" s="57"/>
      <c r="I54" s="54"/>
      <c r="J54" s="55"/>
      <c r="K54" s="55"/>
      <c r="L54" s="55"/>
      <c r="M54" s="55"/>
      <c r="N54" s="56"/>
      <c r="P54" s="200"/>
      <c r="Q54" s="200"/>
    </row>
    <row r="55" spans="1:17">
      <c r="A55" s="5"/>
      <c r="B55" s="5" t="s">
        <v>51</v>
      </c>
      <c r="C55" s="6"/>
      <c r="D55" s="6"/>
      <c r="E55" s="34"/>
      <c r="F55" s="255">
        <f>SUM(F50:G54)</f>
        <v>0</v>
      </c>
      <c r="G55" s="256"/>
      <c r="H55" s="6"/>
      <c r="I55" s="54"/>
      <c r="J55" s="55"/>
      <c r="K55" s="55"/>
      <c r="L55" s="55"/>
      <c r="M55" s="55"/>
      <c r="N55" s="56"/>
      <c r="P55" s="44"/>
      <c r="Q55" s="6"/>
    </row>
    <row r="56" spans="1:17">
      <c r="A56" s="5"/>
      <c r="B56" s="5" t="s">
        <v>58</v>
      </c>
      <c r="C56" s="6"/>
      <c r="D56" s="6"/>
      <c r="E56" s="34"/>
      <c r="F56" s="257">
        <f>+M46-F55</f>
        <v>640</v>
      </c>
      <c r="G56" s="258"/>
      <c r="H56" s="6"/>
      <c r="I56" s="58"/>
      <c r="J56" s="31"/>
      <c r="K56" s="31"/>
      <c r="L56" s="31"/>
      <c r="M56" s="31"/>
      <c r="N56" s="59"/>
      <c r="P56" s="44"/>
      <c r="Q56" s="6"/>
    </row>
    <row r="57" spans="1:17" ht="12" thickBot="1">
      <c r="A57" s="5"/>
      <c r="B57" s="60" t="s">
        <v>52</v>
      </c>
      <c r="C57" s="30"/>
      <c r="D57" s="30"/>
      <c r="E57" s="61"/>
      <c r="F57" s="259">
        <f>+F55+F56</f>
        <v>640</v>
      </c>
      <c r="G57" s="260"/>
      <c r="H57" s="6"/>
      <c r="I57" s="62"/>
      <c r="J57" s="31"/>
      <c r="K57" s="31"/>
      <c r="L57" s="31"/>
      <c r="M57" s="31"/>
      <c r="N57" s="59"/>
      <c r="P57" s="44"/>
      <c r="Q57" s="11"/>
    </row>
    <row r="58" spans="1:17">
      <c r="A58" s="5"/>
      <c r="B58" s="215" t="s">
        <v>59</v>
      </c>
      <c r="C58" s="200"/>
      <c r="D58" s="200"/>
      <c r="E58" s="200"/>
      <c r="F58" s="200"/>
      <c r="G58" s="200"/>
      <c r="H58" s="6"/>
      <c r="I58" s="251" t="s">
        <v>60</v>
      </c>
      <c r="J58" s="251"/>
      <c r="K58" s="251"/>
      <c r="L58" s="251"/>
      <c r="M58" s="251"/>
      <c r="N58" s="252"/>
      <c r="P58" s="44"/>
      <c r="Q58" s="11"/>
    </row>
    <row r="59" spans="1:17" ht="1.5" customHeight="1">
      <c r="A59" s="5"/>
      <c r="B59" s="63"/>
      <c r="C59" s="15"/>
      <c r="D59" s="15"/>
      <c r="E59" s="15"/>
      <c r="F59" s="15"/>
      <c r="G59" s="15"/>
      <c r="H59" s="6"/>
      <c r="I59" s="15"/>
      <c r="J59" s="15"/>
      <c r="K59" s="15"/>
      <c r="L59" s="15"/>
      <c r="M59" s="15"/>
      <c r="N59" s="64"/>
      <c r="P59" s="44"/>
      <c r="Q59" s="11" t="s">
        <v>61</v>
      </c>
    </row>
    <row r="60" spans="1:17" ht="11.25" hidden="1" customHeight="1">
      <c r="A60" s="5"/>
      <c r="B60" s="215"/>
      <c r="C60" s="200"/>
      <c r="D60" s="200"/>
      <c r="E60" s="200"/>
      <c r="F60" s="200"/>
      <c r="G60" s="200"/>
      <c r="H60" s="6"/>
      <c r="I60" s="6"/>
      <c r="J60" s="6"/>
      <c r="K60" s="6"/>
      <c r="L60" s="6"/>
      <c r="M60" s="6"/>
      <c r="N60" s="13"/>
      <c r="P60" s="44"/>
      <c r="Q60" s="11" t="s">
        <v>62</v>
      </c>
    </row>
    <row r="61" spans="1:17" ht="16.5" customHeight="1">
      <c r="A61" s="5"/>
      <c r="B61" s="263" t="s">
        <v>63</v>
      </c>
      <c r="C61" s="199"/>
      <c r="D61" s="199"/>
      <c r="E61" s="199"/>
      <c r="F61" s="199"/>
      <c r="G61" s="199"/>
      <c r="H61" s="6"/>
      <c r="I61" s="199" t="s">
        <v>70</v>
      </c>
      <c r="J61" s="199"/>
      <c r="K61" s="199"/>
      <c r="L61" s="199"/>
      <c r="M61" s="199"/>
      <c r="N61" s="264"/>
      <c r="P61" s="44"/>
      <c r="Q61" s="11"/>
    </row>
    <row r="62" spans="1:17">
      <c r="A62" s="5"/>
      <c r="B62" s="215" t="s">
        <v>61</v>
      </c>
      <c r="C62" s="200"/>
      <c r="D62" s="200"/>
      <c r="E62" s="200"/>
      <c r="F62" s="200"/>
      <c r="G62" s="200"/>
      <c r="H62" s="6"/>
      <c r="I62" s="215" t="s">
        <v>61</v>
      </c>
      <c r="J62" s="200"/>
      <c r="K62" s="200"/>
      <c r="L62" s="200"/>
      <c r="M62" s="200"/>
      <c r="N62" s="200"/>
      <c r="P62" s="6"/>
      <c r="Q62" s="6"/>
    </row>
    <row r="63" spans="1:17" ht="26.25" customHeight="1">
      <c r="A63" s="5"/>
      <c r="B63" s="265" t="s">
        <v>64</v>
      </c>
      <c r="C63" s="266"/>
      <c r="D63" s="266"/>
      <c r="E63" s="266"/>
      <c r="F63" s="266"/>
      <c r="G63" s="266"/>
      <c r="H63" s="6"/>
      <c r="I63" s="266" t="s">
        <v>71</v>
      </c>
      <c r="J63" s="266"/>
      <c r="K63" s="266"/>
      <c r="L63" s="266"/>
      <c r="M63" s="266"/>
      <c r="N63" s="267"/>
      <c r="P63" s="6"/>
      <c r="Q63" s="6"/>
    </row>
    <row r="64" spans="1:17" ht="2.25" customHeight="1">
      <c r="A64" s="5"/>
      <c r="B64" s="215" t="s">
        <v>65</v>
      </c>
      <c r="C64" s="200"/>
      <c r="D64" s="200"/>
      <c r="E64" s="200"/>
      <c r="F64" s="200"/>
      <c r="G64" s="200"/>
      <c r="H64" s="6"/>
      <c r="I64" s="261"/>
      <c r="J64" s="261"/>
      <c r="K64" s="261"/>
      <c r="L64" s="261"/>
      <c r="M64" s="261"/>
      <c r="N64" s="262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3"/>
      <c r="P65" s="6"/>
      <c r="Q65" s="6"/>
    </row>
    <row r="66" spans="1:17" ht="14.25" customHeight="1" thickBot="1">
      <c r="A66" s="65"/>
      <c r="B66" s="65"/>
      <c r="C66" s="66"/>
      <c r="D66" s="66"/>
      <c r="E66" s="66"/>
      <c r="F66" s="66"/>
      <c r="G66" s="66"/>
      <c r="H66" s="66"/>
      <c r="I66" s="66" t="s">
        <v>66</v>
      </c>
      <c r="J66" s="66">
        <v>7862</v>
      </c>
      <c r="K66" s="66"/>
      <c r="L66" s="67"/>
      <c r="M66" s="68"/>
      <c r="N66" s="69"/>
      <c r="P66" s="6"/>
      <c r="Q66" s="6"/>
    </row>
    <row r="67" spans="1:17" ht="36" customHeight="1">
      <c r="N67" s="4" t="s">
        <v>67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0">
    <mergeCell ref="B11:C11"/>
    <mergeCell ref="D11:N11"/>
    <mergeCell ref="M2:N2"/>
    <mergeCell ref="L3:M3"/>
    <mergeCell ref="L8:M8"/>
    <mergeCell ref="K9:L9"/>
    <mergeCell ref="M9:N9"/>
    <mergeCell ref="B19:N19"/>
    <mergeCell ref="B20:E20"/>
    <mergeCell ref="F20:I20"/>
    <mergeCell ref="J20:K20"/>
    <mergeCell ref="L20:N20"/>
    <mergeCell ref="B13:N15"/>
    <mergeCell ref="G16:H16"/>
    <mergeCell ref="L16:M16"/>
    <mergeCell ref="B17:N17"/>
    <mergeCell ref="B18:C18"/>
    <mergeCell ref="E18:G18"/>
    <mergeCell ref="I18:J18"/>
    <mergeCell ref="L18:M18"/>
    <mergeCell ref="M27:N27"/>
    <mergeCell ref="C28:E28"/>
    <mergeCell ref="G28:I28"/>
    <mergeCell ref="F21:I21"/>
    <mergeCell ref="J21:K21"/>
    <mergeCell ref="L21:N21"/>
    <mergeCell ref="M24:N24"/>
    <mergeCell ref="F25:G25"/>
    <mergeCell ref="M25:N25"/>
    <mergeCell ref="F26:G26"/>
    <mergeCell ref="M26:N26"/>
    <mergeCell ref="B21:E21"/>
    <mergeCell ref="F23:G23"/>
    <mergeCell ref="F24:G24"/>
    <mergeCell ref="C27:E27"/>
    <mergeCell ref="G27:I27"/>
    <mergeCell ref="C30:E30"/>
    <mergeCell ref="G30:I30"/>
    <mergeCell ref="C31:E31"/>
    <mergeCell ref="G31:I31"/>
    <mergeCell ref="C29:E29"/>
    <mergeCell ref="G29:I29"/>
    <mergeCell ref="C32:E32"/>
    <mergeCell ref="G32:I32"/>
    <mergeCell ref="C33:E33"/>
    <mergeCell ref="G33:I33"/>
    <mergeCell ref="C34:E34"/>
    <mergeCell ref="G34:I34"/>
    <mergeCell ref="C35:E35"/>
    <mergeCell ref="G35:I35"/>
    <mergeCell ref="C36:E36"/>
    <mergeCell ref="G36:I36"/>
    <mergeCell ref="C37:E37"/>
    <mergeCell ref="G37:I37"/>
    <mergeCell ref="P42:Q42"/>
    <mergeCell ref="H43:I43"/>
    <mergeCell ref="M43:N43"/>
    <mergeCell ref="C39:E39"/>
    <mergeCell ref="G39:I39"/>
    <mergeCell ref="C40:E40"/>
    <mergeCell ref="G40:I40"/>
    <mergeCell ref="M40:N40"/>
    <mergeCell ref="C41:E41"/>
    <mergeCell ref="G41:I41"/>
    <mergeCell ref="M41:N41"/>
    <mergeCell ref="F48:G48"/>
    <mergeCell ref="F49:G49"/>
    <mergeCell ref="F50:G50"/>
    <mergeCell ref="C38:E38"/>
    <mergeCell ref="G38:I38"/>
    <mergeCell ref="F47:G47"/>
    <mergeCell ref="M47:N47"/>
    <mergeCell ref="C42:E42"/>
    <mergeCell ref="G42:I42"/>
    <mergeCell ref="K42:L42"/>
    <mergeCell ref="M42:N42"/>
    <mergeCell ref="K44:L44"/>
    <mergeCell ref="M44:N44"/>
    <mergeCell ref="M45:N45"/>
    <mergeCell ref="F46:G46"/>
    <mergeCell ref="M46:N46"/>
    <mergeCell ref="F51:G51"/>
    <mergeCell ref="F52:G52"/>
    <mergeCell ref="P54:Q54"/>
    <mergeCell ref="F55:G55"/>
    <mergeCell ref="F56:G56"/>
    <mergeCell ref="F53:G53"/>
    <mergeCell ref="F54:G54"/>
    <mergeCell ref="F57:G57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B58:G58"/>
    <mergeCell ref="I58:N5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69</vt:i4>
      </vt:variant>
      <vt:variant>
        <vt:lpstr>Rangos con nombre</vt:lpstr>
      </vt:variant>
      <vt:variant>
        <vt:i4>69</vt:i4>
      </vt:variant>
    </vt:vector>
  </HeadingPairs>
  <TitlesOfParts>
    <vt:vector size="138" baseType="lpstr">
      <vt:lpstr>LORC 69</vt:lpstr>
      <vt:lpstr>JMJM 68</vt:lpstr>
      <vt:lpstr>JMJM 67</vt:lpstr>
      <vt:lpstr>MAMT 66</vt:lpstr>
      <vt:lpstr>MAVC 65</vt:lpstr>
      <vt:lpstr>FJDDUDV 64</vt:lpstr>
      <vt:lpstr>MAVC 63</vt:lpstr>
      <vt:lpstr>FJDDUDV 62</vt:lpstr>
      <vt:lpstr>AZC 61</vt:lpstr>
      <vt:lpstr>LGB 60</vt:lpstr>
      <vt:lpstr>AZC 59</vt:lpstr>
      <vt:lpstr>LGB 58</vt:lpstr>
      <vt:lpstr>AZC 57</vt:lpstr>
      <vt:lpstr>LGB 56</vt:lpstr>
      <vt:lpstr>IARD 55</vt:lpstr>
      <vt:lpstr>BIMO 54</vt:lpstr>
      <vt:lpstr>BIMO 53</vt:lpstr>
      <vt:lpstr>BIMO 52</vt:lpstr>
      <vt:lpstr>VRT 51</vt:lpstr>
      <vt:lpstr>LMF 50</vt:lpstr>
      <vt:lpstr>LMF 49</vt:lpstr>
      <vt:lpstr>AFO 48</vt:lpstr>
      <vt:lpstr>JAAG 47</vt:lpstr>
      <vt:lpstr>ALM 46</vt:lpstr>
      <vt:lpstr>LGCP 45</vt:lpstr>
      <vt:lpstr>AZC 44</vt:lpstr>
      <vt:lpstr>BIMO 43</vt:lpstr>
      <vt:lpstr>ASM 42</vt:lpstr>
      <vt:lpstr>JMJM COMPLEMENTO 41</vt:lpstr>
      <vt:lpstr>FJDDUDV 40 </vt:lpstr>
      <vt:lpstr>LGB 39</vt:lpstr>
      <vt:lpstr>AZC 38</vt:lpstr>
      <vt:lpstr>JMJM 37</vt:lpstr>
      <vt:lpstr>ALM 36</vt:lpstr>
      <vt:lpstr>ASM 35</vt:lpstr>
      <vt:lpstr>ASM 34</vt:lpstr>
      <vt:lpstr>LORC 33</vt:lpstr>
      <vt:lpstr>JFMM 32</vt:lpstr>
      <vt:lpstr>JMJM 31</vt:lpstr>
      <vt:lpstr>AZC 30</vt:lpstr>
      <vt:lpstr>LGB 29</vt:lpstr>
      <vt:lpstr>QRF 28</vt:lpstr>
      <vt:lpstr>MDSHM 27</vt:lpstr>
      <vt:lpstr>LORC 26</vt:lpstr>
      <vt:lpstr>MEGM 25</vt:lpstr>
      <vt:lpstr>MAMT 24</vt:lpstr>
      <vt:lpstr>LMF 23</vt:lpstr>
      <vt:lpstr>FJDDUDV 22</vt:lpstr>
      <vt:lpstr>ASM 21</vt:lpstr>
      <vt:lpstr>MAMT 20</vt:lpstr>
      <vt:lpstr>RSC 19</vt:lpstr>
      <vt:lpstr>JMVM 18</vt:lpstr>
      <vt:lpstr>AZC 17</vt:lpstr>
      <vt:lpstr>LGB 16</vt:lpstr>
      <vt:lpstr>AZC 15</vt:lpstr>
      <vt:lpstr>LGB 14</vt:lpstr>
      <vt:lpstr>AFO 13</vt:lpstr>
      <vt:lpstr>ALM 12</vt:lpstr>
      <vt:lpstr>LGCP  11</vt:lpstr>
      <vt:lpstr>IGR 10</vt:lpstr>
      <vt:lpstr>JMJM 9</vt:lpstr>
      <vt:lpstr>JMJM 8</vt:lpstr>
      <vt:lpstr>BIMO 7</vt:lpstr>
      <vt:lpstr>BIMO 6</vt:lpstr>
      <vt:lpstr>BIMO 5</vt:lpstr>
      <vt:lpstr>LMF 4</vt:lpstr>
      <vt:lpstr>IGR 3</vt:lpstr>
      <vt:lpstr>JFMM 2</vt:lpstr>
      <vt:lpstr>MCH 1</vt:lpstr>
      <vt:lpstr>'AFO 13'!Área_de_impresión</vt:lpstr>
      <vt:lpstr>'AFO 48'!Área_de_impresión</vt:lpstr>
      <vt:lpstr>'ALM 12'!Área_de_impresión</vt:lpstr>
      <vt:lpstr>'ALM 36'!Área_de_impresión</vt:lpstr>
      <vt:lpstr>'ALM 46'!Área_de_impresión</vt:lpstr>
      <vt:lpstr>'ASM 21'!Área_de_impresión</vt:lpstr>
      <vt:lpstr>'ASM 34'!Área_de_impresión</vt:lpstr>
      <vt:lpstr>'ASM 35'!Área_de_impresión</vt:lpstr>
      <vt:lpstr>'ASM 42'!Área_de_impresión</vt:lpstr>
      <vt:lpstr>'AZC 15'!Área_de_impresión</vt:lpstr>
      <vt:lpstr>'AZC 17'!Área_de_impresión</vt:lpstr>
      <vt:lpstr>'AZC 30'!Área_de_impresión</vt:lpstr>
      <vt:lpstr>'AZC 38'!Área_de_impresión</vt:lpstr>
      <vt:lpstr>'AZC 44'!Área_de_impresión</vt:lpstr>
      <vt:lpstr>'AZC 57'!Área_de_impresión</vt:lpstr>
      <vt:lpstr>'AZC 59'!Área_de_impresión</vt:lpstr>
      <vt:lpstr>'AZC 61'!Área_de_impresión</vt:lpstr>
      <vt:lpstr>'BIMO 43'!Área_de_impresión</vt:lpstr>
      <vt:lpstr>'BIMO 5'!Área_de_impresión</vt:lpstr>
      <vt:lpstr>'BIMO 52'!Área_de_impresión</vt:lpstr>
      <vt:lpstr>'BIMO 53'!Área_de_impresión</vt:lpstr>
      <vt:lpstr>'BIMO 54'!Área_de_impresión</vt:lpstr>
      <vt:lpstr>'BIMO 6'!Área_de_impresión</vt:lpstr>
      <vt:lpstr>'BIMO 7'!Área_de_impresión</vt:lpstr>
      <vt:lpstr>'FJDDUDV 22'!Área_de_impresión</vt:lpstr>
      <vt:lpstr>'FJDDUDV 40 '!Área_de_impresión</vt:lpstr>
      <vt:lpstr>'FJDDUDV 62'!Área_de_impresión</vt:lpstr>
      <vt:lpstr>'FJDDUDV 64'!Área_de_impresión</vt:lpstr>
      <vt:lpstr>'IARD 55'!Área_de_impresión</vt:lpstr>
      <vt:lpstr>'IGR 10'!Área_de_impresión</vt:lpstr>
      <vt:lpstr>'IGR 3'!Área_de_impresión</vt:lpstr>
      <vt:lpstr>'JAAG 47'!Área_de_impresión</vt:lpstr>
      <vt:lpstr>'JFMM 2'!Área_de_impresión</vt:lpstr>
      <vt:lpstr>'JFMM 32'!Área_de_impresión</vt:lpstr>
      <vt:lpstr>'JMJM 31'!Área_de_impresión</vt:lpstr>
      <vt:lpstr>'JMJM 37'!Área_de_impresión</vt:lpstr>
      <vt:lpstr>'JMJM 67'!Área_de_impresión</vt:lpstr>
      <vt:lpstr>'JMJM 68'!Área_de_impresión</vt:lpstr>
      <vt:lpstr>'JMJM 8'!Área_de_impresión</vt:lpstr>
      <vt:lpstr>'JMJM 9'!Área_de_impresión</vt:lpstr>
      <vt:lpstr>'JMJM COMPLEMENTO 41'!Área_de_impresión</vt:lpstr>
      <vt:lpstr>'JMVM 18'!Área_de_impresión</vt:lpstr>
      <vt:lpstr>'LGB 14'!Área_de_impresión</vt:lpstr>
      <vt:lpstr>'LGB 16'!Área_de_impresión</vt:lpstr>
      <vt:lpstr>'LGB 29'!Área_de_impresión</vt:lpstr>
      <vt:lpstr>'LGB 39'!Área_de_impresión</vt:lpstr>
      <vt:lpstr>'LGB 56'!Área_de_impresión</vt:lpstr>
      <vt:lpstr>'LGB 58'!Área_de_impresión</vt:lpstr>
      <vt:lpstr>'LGB 60'!Área_de_impresión</vt:lpstr>
      <vt:lpstr>'LGCP  11'!Área_de_impresión</vt:lpstr>
      <vt:lpstr>'LGCP 45'!Área_de_impresión</vt:lpstr>
      <vt:lpstr>'LMF 23'!Área_de_impresión</vt:lpstr>
      <vt:lpstr>'LMF 4'!Área_de_impresión</vt:lpstr>
      <vt:lpstr>'LMF 49'!Área_de_impresión</vt:lpstr>
      <vt:lpstr>'LMF 50'!Área_de_impresión</vt:lpstr>
      <vt:lpstr>'LORC 26'!Área_de_impresión</vt:lpstr>
      <vt:lpstr>'LORC 33'!Área_de_impresión</vt:lpstr>
      <vt:lpstr>'LORC 69'!Área_de_impresión</vt:lpstr>
      <vt:lpstr>'MAMT 20'!Área_de_impresión</vt:lpstr>
      <vt:lpstr>'MAMT 24'!Área_de_impresión</vt:lpstr>
      <vt:lpstr>'MAMT 66'!Área_de_impresión</vt:lpstr>
      <vt:lpstr>'MAVC 63'!Área_de_impresión</vt:lpstr>
      <vt:lpstr>'MAVC 65'!Área_de_impresión</vt:lpstr>
      <vt:lpstr>'MCH 1'!Área_de_impresión</vt:lpstr>
      <vt:lpstr>'MDSHM 27'!Área_de_impresión</vt:lpstr>
      <vt:lpstr>'MEGM 25'!Área_de_impresión</vt:lpstr>
      <vt:lpstr>'QRF 28'!Área_de_impresión</vt:lpstr>
      <vt:lpstr>'RSC 19'!Área_de_impresión</vt:lpstr>
      <vt:lpstr>'VRT 51'!Área_de_impresión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2019-11-28T19:22:12Z</cp:lastPrinted>
  <dcterms:created xsi:type="dcterms:W3CDTF">2019-11-04T15:13:58Z</dcterms:created>
  <dcterms:modified xsi:type="dcterms:W3CDTF">2019-12-02T16:14:31Z</dcterms:modified>
</cp:coreProperties>
</file>